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firstSheet="1" activeTab="1"/>
  </bookViews>
  <sheets>
    <sheet name="So bo 27.4" sheetId="1" state="hidden" r:id="rId1"/>
    <sheet name="Phu luc 1 - chi tieu PCI" sheetId="2" r:id="rId2"/>
    <sheet name="1, Gia nhap thi truong" sheetId="3" state="hidden" r:id="rId3"/>
    <sheet name="2, Tiep can dat dai" sheetId="4" state="hidden" r:id="rId4"/>
    <sheet name="3,Tinh minh bach" sheetId="5" state="hidden" r:id="rId5"/>
    <sheet name="4, CP thoi gian" sheetId="6" state="hidden" r:id="rId6"/>
    <sheet name="5, CP ko chinh thuc" sheetId="7" state="hidden" r:id="rId7"/>
    <sheet name="6, Canh tranh BD" sheetId="8" state="hidden" r:id="rId8"/>
    <sheet name="7. Tinh nang dg" sheetId="9" state="hidden" r:id="rId9"/>
    <sheet name="8, DV ho tro DN" sheetId="10" state="hidden" r:id="rId10"/>
    <sheet name="9,Daotao ld" sheetId="11" state="hidden" r:id="rId11"/>
    <sheet name="10, Thiet che ply, ANTT" sheetId="12" state="hidden" r:id="rId12"/>
  </sheets>
  <definedNames>
    <definedName name="_xlnm.Print_Area" localSheetId="1">'Phu luc 1 - chi tieu PCI'!$A$1:$M$10</definedName>
    <definedName name="_xlnm.Print_Titles" localSheetId="1">'Phu luc 1 - chi tieu PCI'!$2:$3</definedName>
    <definedName name="_xlnm.Print_Titles" localSheetId="0">'So bo 27.4'!$4:$6</definedName>
  </definedNames>
  <calcPr fullCalcOnLoad="1"/>
</workbook>
</file>

<file path=xl/sharedStrings.xml><?xml version="1.0" encoding="utf-8"?>
<sst xmlns="http://schemas.openxmlformats.org/spreadsheetml/2006/main" count="546" uniqueCount="258">
  <si>
    <t>TT</t>
  </si>
  <si>
    <t>Điểm số</t>
  </si>
  <si>
    <t>Trung vị</t>
  </si>
  <si>
    <t>Xếp hạng</t>
  </si>
  <si>
    <t>Điểm thấp nhất</t>
  </si>
  <si>
    <t>Điểm cao nhất</t>
  </si>
  <si>
    <t>Tỉnh Yên Bái</t>
  </si>
  <si>
    <t>Toàn quốc</t>
  </si>
  <si>
    <t>Gia nhập thị trường</t>
  </si>
  <si>
    <t>42/63</t>
  </si>
  <si>
    <t>Năm 2021</t>
  </si>
  <si>
    <t>54/63</t>
  </si>
  <si>
    <t>Cơ quan, đơn vị chủ trì</t>
  </si>
  <si>
    <t>Tiếp cận đất đai và ổn định trong sử dụng đất</t>
  </si>
  <si>
    <t>5/63</t>
  </si>
  <si>
    <t>Tính minh bạch</t>
  </si>
  <si>
    <t>Văn phòng UBND tỉnh;
Sở TTTT</t>
  </si>
  <si>
    <t>Sở TN&amp;MT</t>
  </si>
  <si>
    <t>Sở KH&amp;ĐT</t>
  </si>
  <si>
    <t>9/63</t>
  </si>
  <si>
    <t>Chi phí thời gian</t>
  </si>
  <si>
    <t>Sở Nội vụ;
Thanh tra tỉnh</t>
  </si>
  <si>
    <t xml:space="preserve">Chỉ số thành phần/
Tiêu chí </t>
  </si>
  <si>
    <t>TỔNG HỢP SƠ BỘ KẾT QUẢ ĐIỂM SỐ VÀ XẾP HẠNG CỦA CÁC CHỈ SỐ THÀNH PHẦN PCI 
TỈNH YÊN BÁI TRONG NĂM 2021</t>
  </si>
  <si>
    <t>Năm 2020</t>
  </si>
  <si>
    <t>Tăng, giảm</t>
  </si>
  <si>
    <t>41/63</t>
  </si>
  <si>
    <t>33/63</t>
  </si>
  <si>
    <t>29/63</t>
  </si>
  <si>
    <t>45/63</t>
  </si>
  <si>
    <t>48/63</t>
  </si>
  <si>
    <t>35/63</t>
  </si>
  <si>
    <t>Chi phí không chính thức</t>
  </si>
  <si>
    <t>Thanh tra tỉnh;
Sở Tài chính</t>
  </si>
  <si>
    <t>14/63</t>
  </si>
  <si>
    <t>Mặc dù điểm số gần như không thay đổi, nhưng thứ hạng suy giảm mạnh mẽ (-19 bậc) do mặt bằng chung của cả nước đã có sự cải thiện mạnh mẽ. Năm 2020, phổ điểm của các tỉnh trong khoảng 4,96 - 8,09 điểm. Năm 2021, phổ điểm duy trì trong khoảng 5,1 - 8,39 điểm. Do đó, cần có những giải pháp cải thiện mạnh mẽ, tập trung vào một số tiêu chí đứng cuối bảng xếp hạng sau:
- Tỷ lệ DN chi trả chi phí không chính thức cho cán bộ thanh, kiểm tra tuy đã giảm còn 33% nhưng mặt bằng chung của cả nước hiện còn 21%.
- Tỷ lệ DN trả CPKCT cho cán bộ thanh, kiểm tra môi trường là 57%, cao hơn 1,72 lần so với mặt bằng chung (33%). Đây là tiêu chí mới được đưa vào đánh giá năm 2021, liên quan trực tiếp đến công tác quản lý tài nguyên, môi trường.</t>
  </si>
  <si>
    <t>Cạnh tranh bình đẳng</t>
  </si>
  <si>
    <t>Văn phòng UBND tỉnh;
Sở KH&amp;ĐT</t>
  </si>
  <si>
    <t>22/63</t>
  </si>
  <si>
    <t>Tính năng động và tiên phong của chính quyền</t>
  </si>
  <si>
    <t>Văn phòng UBND tỉnh</t>
  </si>
  <si>
    <t>28/63</t>
  </si>
  <si>
    <t>2/63</t>
  </si>
  <si>
    <t>Chính sách hỗ trợ doanh nghiệp</t>
  </si>
  <si>
    <t>Sở Công thương;
Sở KH&amp;ĐT</t>
  </si>
  <si>
    <t>40/63</t>
  </si>
  <si>
    <t>63/63</t>
  </si>
  <si>
    <t>Đào tạo lao động</t>
  </si>
  <si>
    <t>Sở LĐ,TB&amp;XH</t>
  </si>
  <si>
    <t>20/63</t>
  </si>
  <si>
    <t>39/63</t>
  </si>
  <si>
    <t>Thiết chế pháp lý &amp; ANTT</t>
  </si>
  <si>
    <t>Sở Tư pháp</t>
  </si>
  <si>
    <t>53/63</t>
  </si>
  <si>
    <t>- Điểm số Chỉ số Gia nhập thị trường giảm mạnh so với năm 2020 (-0,83 điểm) nhưng vẫn gần ngang bằng so với mặt bằng chung của cả nước, có sự suy giảm nhẹ về xếp hạng (giảm 1 bậc). 
- Do ảnh hưởng của dịch COVID-19, nhiều DN đã phải tạm dừng sản xuất hoặc đóng cửa, số lượng DN gia nhập thị trường giảm nên mặt bằng chung của cả nước giảm mạnh so với năm 2020 (giảm 0,93 điểm).
- Một số biến số mới được đưa vào đánh giá trong năm 2021 có yêu cầu cao hơn so với các năm trước với cách tiếp cận hoàn toàn mới đỏi hỏi sự cải thiện đi vào chiều sâu.
- Trong năm qua, có rất nhiều văn bản quy phạm pháp luật liên quan đến lĩnh vực đăng ký doanh nghiệp, ngành nghề kinh doanh có điều kiện... được bổ sung, sửa đổi; tuy nhiên, hướng dẫn cụ thể về TTHC ban hành chậm hơn so với thời điểm hiệu lực thi hành (khoảng nửa năm). Do quá trình chuyển tiếp mất nhiều thời gian nên có tới 25% DN phải sửa đổi, bổ sung hồ sơ đăng ký DN từ 2 lần trở lên.
- Chỉ có 53% DN nhận định thủ tục tại bộ phận một cửa được niêm yết công khai (giảm 24% so với năm 2020), xếp thứ 56/63), cần phải nhanh chóng cập nhật, niêm yết thông tin TTHC Trung tâm HCC cấp tỉnh và các BPHCCC cấp huyện.</t>
  </si>
  <si>
    <t>Có sự chuyển biến mạnh mẽ về điểm số và xếp hạng, là một trong 5 tỉnh dẫn đầu, cao hơn mặt bằng chung của cả nước 0,52 điểm. Trong đó nổi bật nhất là:
- DN đánh giá mức độ rủi ro bị thu hồi đất là thấp nhất trong cả nước (xếp 1/63).
- 43% DN tin tưởng sẽ được bồi thường thỏa đáng khi bị thu hồi đất, cao hơn gần 1,5 lần so với mặt bằng chung (xếp thứ 6/63).
- Chỉ có 9% cán bộ nhận hồ sơ và giải quyết thủ tục hành chính không hướng dẫn chi tiết, đầy đủ; các thủ tục xác định giá trị quyền sử dụng đất rất mất thời gian (xếp thứ 8/63), thấp hơn nhiều so với mặt bằng chung của cả nước. Đây cũng là những biến mới được đánh giá trong năm 2021, liên quan trực tiếp chất lượng công tác cải cách TTHC.</t>
  </si>
  <si>
    <t>Tăng mạnh nhất cả về điểm số (+1,12 điểm) và xếp hạng (+36 bậc). Điểm số cao hơn mặt bằng chung của cả nước (0,73 điểm). Trong đó:
- 65% doanh nghiệp đồng ý thông tin trên website của tỉnh về các ưu đãi/ khuyến khích/hỗ trợ đầu tư của tỉnh là hữu ích, đứng thứ 2/63 tỉnh thành (sau Tuyên Quang).
- Chỉ có 36% doanh nghiệp khẳng định việc thương lượng với cán bộ thuế là phần thiết yếu trong hoạt động kinh doanh, thấp hơn 12% so với mặt bằng chung của cả nước (48%), đứng thứ 5/63 tỉnh, thành.</t>
  </si>
  <si>
    <t>Có sự cải thiện mạnh mẽ về xếp hạng (+13 bậc), điểm số tăng nhẹ (+0,1 điểm), gần ngang bằng mức trung bình của cả nước. 
Tuy nhiên, cần lưu ý phổ điểm của các tỉnh, thành phố trong năm 2021 (5,22  - 8,52 điểm) suy giảm mạnh so với năm 2020 (6,04 - 9,50 điểm). Trong thời gian tới, nếu không có biện pháp cải thiện hiệu quả thì rất khó duy trì vị trí xếp hạng cao. 
Một số tiêu chí nổi bật nhất là:
- Chỉ có 5% DN nhận thấy cán bộ thanh, kiểm tra lợi dụng thực thi công vụ nhũng nhiễu doanh nghiệp, giảm 19% so với năm 2020, xếp thứ 3/63, sau Ninh Thuận và Cần Thơ. Điều này cho thấy chất lượng và hiệu quả của công tác thanh tra DN không ngừng được nâng lên; tạo điều kiện tốt để phục hồi hoạt động SXKD trong bối cảnh dịch COVID-19 hiện nay.
- Có 64% DN không gặp khó khăn khi thực hiện TTHC trực tuyến, cao hơn so với mặt bằng chung của cả nước (57%). Đây là biến mới trong năm 2021, phản ánh hiệu quả công tác cải cách thủ tục hành chính và chuyển đổi số tại tỉnh.</t>
  </si>
  <si>
    <t>Đây là Chỉ số thành phần có sự gia tăng mạnh về thứ hạng (+32 bậc) tuy điểm số chỉ tăng nhẹ (+0,29) lên 6,31 điểm, cao hơn mặt bằng chung của cả nước (5,99 điểm). Đây là sự cố gắng lớn vì trong phạm vi cả nước, chỉ số này đã suy giảm mạnh; phổ điểm của năm 2020 là 5,03 - 8,81 điểm; năm 2021 suy giảm còn khoảng 3,72 - 8,38 điểm. Một số tiêu chí nổi bật gồm:
- Chỉ có 23% DN nhận định tỉnh ưu ái cho DN lớn (cả DNNN và tư nhân) gây khó khăn cho doanh nghiệp; trong khi tỷ lệ chung của cả nước là 43% (đã tăng 1,72 lần so với năm 2020); xếp ở vị trí 2/63. Trong thời gian tới, cần tiếp tục phát huy để duy trì môi trường bình đẳng giữa các thành phần kinh tế, tạo thuận lợi phát triển KT-XH.
- Có 47% DN nhận định Hợp đồng, đất đai,… và các nguồn lực kinh tế khác chủ yếu rơi vào tay các DN có liên kết chặt chẽ với chính quyền tỉnh; thấp hơn 14% so với tỷ lệ chung của cả nước; xếp thứ 4/63. Tuy nhiên, cần phải nhìn nhận đây là "điểm ngẽn", cản trở cộng đồng DN phát triển lành mạnh nên cần tiếp tục cải thiện mạnh mẽ hơn nữa trong thời gian tới.</t>
  </si>
  <si>
    <t>Đây là Chỉ số thành phần gia tăng mạnh về điểm số (+1,46 điểm), tăng 26 bậc về thứ hạng, xếp vị trí thứ 2/63 tỉnh thành, sau Hải Dương.
Đây là sự công nhận, đánh giá tích cực của cộng đồng DN đến sự đổi mởi lề lối làm việc, cơ chế phối hợp giữa các cơ quan, đơn vị, hình thức tổ chức, nội dung đối thoại với DN, kịp thời giải quyết khó khăn cho nhà đầu tư, DN trong bối cảnh dịch COVID-19 ảnh hưởng tiêu cực đến hoạt động SXKD.
Một số tiêu chí nổi bật là:
- Có 74% DN nhận định thái độ của chính quyền tỉnh đối với khu vực tư nhân là tích cực; cao gấp 2 lần so với mặt bằng chung của cả nước, đứng 2/63.
- Chỉ có 23% DN nhận định Chính quyền cấp huyện, thị xã không thực hiện đúng chủ trương, chính sách của lãnh đạo tỉnh, thành phố; trong khi mặt bằng chung của cả nước khoảng 36%; phản ảnh chủ trương, chính sách của lãnh đạo tỉnh đã được quán triệt, thực hiện đồng bộ từ cấp tỉnh đến cơ sở.</t>
  </si>
  <si>
    <t>- Đây là Chỉ số thành phần suy giảm mạnh về vị trí xếp hạng (-23 bậc), xếp cuối bảng xếp hạng. Điểm số giảm 0,93 điểm so với năm 2020, trong khi phổ điểm chung của cả nước lại tăng mạnh; phổ điểm năm 2020 phổ biến trong khoảng 4,76 - 7,58 điểm, nhưng sang năm 2021 tăng mạnh lên khoảng 4,72 - 9,1 điểm. Đây là sự dao động mạnh, phản ánh các tỉnh đang đẩy mạnh cải thiện chất lượng và đa dạng hóa các dịch vụ hỗ trợ doanh nghiệp (tìm kiếm thị trường, xúc tiến thương mại, đào tạo nghề...) để hỗ trợ DN vượt qua khó khăn do ảnh hưởng của dịch COVID-19, phục hồi SXKD.
- Ngoài ra, VCCI đã thay đổi cách tiếp cận đối với CSTP này, có 11/13 tiêu chí mới được đưa vào trong năm 2021, tập trung vào đánh giá hiệu quả, chất lượng công tác hỗ trợ DN như bảo lãnh tín dụng; miễn, giảm tiền thuê mặt bằng trong khu, cụm CN; tư vấn pháp luật, đào tạo nghề, tiếp cận thị trường, khởi sự doanh nghiệp, đặc biệt là triển khai  thi các hiệp định thương mại tự do (FTA) trên địa bàn tỉnh. Đây là những yếu tố liên quan trực tiếp đến cơ sở hạ tầng, nguồn nhân lực, khả năng tiếp cận thị trường,... cần sự cải thiện trong thời gian dài, liên tục qua nhiều năm.</t>
  </si>
  <si>
    <t>CSTP này có sự cải thiện mạnh mẽ về điểm số và xếp hạng, tăng 1,08 điểm và 25 bậc so với năm 2020. Trong đó nổi bật nhất là:
- DN nhận định không phải trả tiền bảo kê cho các băng nhóm côn đồ, tổ chức xã hội đen để yên ổn làm ăn; phổ điểm bình quân trong cả nước là 1%-9%. Được đánh giá là địa phương làm tốt nhất công tác đảm bảo ANTT  trong thời gian qua, xếp thứ 1/63 tỉnh, thành. Cộng đồng DN yên tâm trong quá trình đầu tư, SXKD tại địa phương.
- Có đến 92% các vụ án kinh tế đã được giải quyết; 96% DN nhận định phán quyết của toà án là công bằng; xếp thứ 4/63 tỉnh thành.</t>
  </si>
  <si>
    <t>Đây là Chỉ số thành phần có sự suy giảm mạnh nhất về điểm số (-1,17 điểm), dẫn đến vị trí xếp hạng giảm 19 bậc so với năm 2020. Chỉ số này có liên quan chặt chẽ đến Chỉ số Chính sách hỗ trợ doanh nghiệp. Một số tiêu chí có sự suy giảm mạnh, cần tập trung cải thiện là:
- Tỷ lệ DN đánh giá việc tuyển dụng cán bộ kỹ thuật tại tỉnh là dễ dàng (16%), trong khi mặt bằng chung là 35%, xếp thứ 63/63. Điều này ảnh hưởng trực tiếp đến tiến độ triển khai thực hiện dự án đầu tư, chính thức đi vào SXKD.
- Chỉ có  17% DN đánh giá việc tuyển dụng cán bộ quản lý, giám sát tại tỉnh là dễ dàng, mặt bằng chung của cả nước là 30%.</t>
  </si>
  <si>
    <t>PCI</t>
  </si>
  <si>
    <t>Tổng số</t>
  </si>
  <si>
    <t>Mới bổ sung 2021</t>
  </si>
  <si>
    <t>Điều chỉnh năm 2021</t>
  </si>
  <si>
    <t>Tỷ lệ bổ sung, điều chỉnh</t>
  </si>
  <si>
    <t>Số lượng tiêu chí đánh giá</t>
  </si>
  <si>
    <t>Tăng, giảm so với 2020</t>
  </si>
  <si>
    <t>Đánh giá sơ bộ</t>
  </si>
  <si>
    <t>Điểm số 63,33 điểm, giảm nhẹ (-0,02 điểm), gần như không đổi. Thứ bậc xếp hạng giảm rõ rệt (giảm 7 bậc) xuống vị trí 40/63. Trong đó:
- Chỉ số xếp hạng cao nhất là Tính năng động và tiên phong của chính quyền (2/63); Xếp hạng thấp nhất là Chỉ số Gia nhập thị trường (63/63.
- Chỉ số tăng mạnh nhất về điểm số là Tính năng động và tiên phong của chính quyền (+1,46 điểm); giảm mạnh nhất về điểm số là Đào tạo lao động (giảm 1,17 điểm).
- Chỉ số tăng mạnh nhất về thứ hạng là Tính minh bạch (+36 bậc); giảm mạnh nhất về thứ hạng là Chính sách hỗ trợ doanh nghiệp (-23 bậc). 
- Số lượng tiêu chí đánh giá năm 2021 là 142 tiêu chí, tăng 14 tiêu chí so với năm 2020. Tuy nhiên, trong từng chỉ số thành phần, tiêu chí mới được bổ sung hoặc điều chỉnh chiếm tỷ lệ lớn từ 11% - 85%. Do đó, cách thức tiếp cận, đánh giá có nhiều đổi mới, đi sâu vào những vấn đề DN quan tâm (đất đai, đào tạo lao động, tiếp cận thị trường,..,), những “điểm nghẽn” trong cơ chế chính sách, cải cách thủ tục hành chính, cơ chế phối hợp giữa các cơ quan đơn vị,… đòi hỏi phải đưa việc cải thiện đi vào chiều sâu, thực chất, toàn diện hơn nữa.</t>
  </si>
  <si>
    <t>Stt</t>
  </si>
  <si>
    <t>Ghi chú</t>
  </si>
  <si>
    <t>CSTP 1: Gia nhập thị trường</t>
  </si>
  <si>
    <t>CSTP 3: Tính Minh bạch</t>
  </si>
  <si>
    <t>CSTP 4: Chi phí thời gian</t>
  </si>
  <si>
    <t>CSTP 5: Chi phí không chính thức</t>
  </si>
  <si>
    <t>CSTP 6: Cạnh tranh bình đẳng</t>
  </si>
  <si>
    <t>CSTP 7: Tính năng động và tiên phong của chính quyền</t>
  </si>
  <si>
    <t>CSTP 8: Chính sách hỗ trợ doanh nghiệp</t>
  </si>
  <si>
    <t>CSTP 9: Đào tạo lao động</t>
  </si>
  <si>
    <t>CSTP 10: Thiết chế pháp lý &amp; ANTT</t>
  </si>
  <si>
    <t>Yên Bái</t>
  </si>
  <si>
    <t>Thời gian đăng ký doanh nghiệp - số ngày (Giá trị trung vị)</t>
  </si>
  <si>
    <t>Tỷ lệ DN phải sửa đổi, bổ sung hồ sơ đăng ký doanh nghiệp từ 2 lần trở lên - Biến mới 2021</t>
  </si>
  <si>
    <t>Thời gian thay đổi nội dung đăng ký doanh nghiệp - số ngày (Giá trị trung vị)</t>
  </si>
  <si>
    <t>Tỷ lệ DN đăng ký hoặc sửa đổi đăng ký doanh nghiệp thông qua hình thức mới như đăng ký trực tuyến, đăng ký ở trung tâm hành chính công hoặc qua bưu điện (%)</t>
  </si>
  <si>
    <t xml:space="preserve">Thủ tục tại bộ phận Một cửa được niêm yết công khai (% DN Đồng ý)  </t>
  </si>
  <si>
    <t xml:space="preserve">Hướng dẫn thủ tục rõ ràng, đầy đủ (% DN Đồng ý)  </t>
  </si>
  <si>
    <t xml:space="preserve">Cán bộ tại  bộ phận Một cửa am hiểu về chuyên môn (% DN Đồng ý)  </t>
  </si>
  <si>
    <t xml:space="preserve">Cán bộ tại bộ phận Một cửa nhiệt tình, thân thiện (% DN Đồng ý)  </t>
  </si>
  <si>
    <t>Việc khai trình việc sử dụng lao động, đề nghị cấp mã số đơn vị tham gia bảo hiểm xã hội và đăng ký sử dụng hóa đơn của doanh nghiệp được thực hiện đồng thời trong quá trình thực hiện thủ tục đăng ký doanh nghiệp (% Đồng ý) - Biến mới năm 2021 (% DN Đồng ý)</t>
  </si>
  <si>
    <t>Hướng dẫn thủ tục cấp phép kinh doanh có điều kiện là rõ ràng, đầy đủ (%) - Biến mới 2021</t>
  </si>
  <si>
    <t>Doanh nghiệp không gặp khó khăn gì khi thực hiện thủ tục cấp phép kinh doanh có điều kiện (%) - Biến mới năm 2021</t>
  </si>
  <si>
    <t xml:space="preserve">Quy trình giải quyết thủ tục cấp phép kinh doanh có điều kiện đúng như văn bản quy định (% DN Đồng ý) -  Biến mới năm 2021 </t>
  </si>
  <si>
    <t>Thời gian thực hiện thủ tục cấp phép kinh doanh có điều kiện không kéo dài hơn so với văn bản quy định  (% DN đồng ý) - Biến mới năm 2021</t>
  </si>
  <si>
    <t>Chi phí cấp phép kinh doanh có điều kiện không vượt quá mức phí, lệ phí được quy định trong văn bản pháp luật (% DN Đồng ý) - Biến mới năm 2021</t>
  </si>
  <si>
    <t>Tỷ lệ DN phải trì hoãn/hủy bỏ kế hoạch kinh doanh do những khó khăn gặp phải khi thực hiện thủ tục đăng ký doanh nghiệp (%) - Biến mới năm 2021</t>
  </si>
  <si>
    <t xml:space="preserve">Tỷ lệ DN phải hủy bỏ kế hoạch kinh doanh do những khó khăn gặp phải khi thực hiện thủ tục sửa đổi đăng ký doanh nghiệp (%) - Biến mới năm 2021 </t>
  </si>
  <si>
    <t xml:space="preserve">Tỷ lệ DN phải hủy bỏ kế hoạch kinh doanh do những khó khăn gặp phải khi thực hiện thủ tục đề nghị cấp Giấy phép kinh doanh có điều kiện (%) - Biến mới năm 2021 </t>
  </si>
  <si>
    <t>Tỷ lệ DN phải chờ hơn MỘT tháng để hoàn thành tất cả các thủ tục để chính thức hoạt động (%)</t>
  </si>
  <si>
    <t>Tỷ lệ DN phải chờ hơn BA tháng để hoàn thành tất cả các thủ tục để chính thức hoạt động (%)</t>
  </si>
  <si>
    <t>Thấp nhất</t>
  </si>
  <si>
    <t>Cao nhất</t>
  </si>
  <si>
    <t>Thứ hạng</t>
  </si>
  <si>
    <t>CSTP 2: Tiếp cận đất đai và ổn định trong sử dụng đất</t>
  </si>
  <si>
    <t>Số ngày chờ đợi để được cấp GCNQSDĐ (trung vị)</t>
  </si>
  <si>
    <t>DN tư nhân không gặp cản trở về tiếp cận đất đai hoặc mở rộng mặt bằng kinh doanh (% Đồng ý)</t>
  </si>
  <si>
    <t>Tỷ lệ DN gặp khó khăn về thiếu quỹ đất sạch (%)</t>
  </si>
  <si>
    <t>Tỷ lệ DN gặp khó khăn về tiến độ giải phóng mặt bằng chậm (%)</t>
  </si>
  <si>
    <t>Thông tin, dữ liệu về đất đai không được cung cấp thuận lợi, nhanh chóng (%)</t>
  </si>
  <si>
    <t>Thời hạn giải quyết hồ sơ đất đai dài hơn so với thời hạn được niêm yết hoặc văn bản quy định (%) - Biến mới năm 2021</t>
  </si>
  <si>
    <t xml:space="preserve">Cán bộ nhận hồ sơ và giải quyết thủ tục hành chính không hướng dẫn chi tiết, đầy đủ (%) - Biến mới năm 2021 </t>
  </si>
  <si>
    <t>Các thủ tục xác định giá trị quyền sử dụng đất rất mất thời gian (%) - Biến mới năm 2021</t>
  </si>
  <si>
    <t>DN đánh giá rủi ro bị thu hồi đất (1=Rất thấp; 5=Rất cao)</t>
  </si>
  <si>
    <t>Tỷ lệ DN tin rằng sẽ được bồi thường thỏa đáng khi bị thu hồi đất (%)</t>
  </si>
  <si>
    <t>Sự thay đổi bảng giá đất của tỉnh phù hợp với sự thay đổi giá thị trường (% Đồng ý)</t>
  </si>
  <si>
    <t>Tỷ lệ DN thực hiện các thủ tục hành chính về đất đai trong vòng 2 năm qua nhưng không gặp bất kỳ khó khăn nào về thủ tục (%)</t>
  </si>
  <si>
    <t>Tỷ lệ DN có nhu cầu được cấp GCNQSDĐ nhưng không có do thủ tục hành chính rườm rà/ lo ngại cán bộ nhũng nhiễu  (%)</t>
  </si>
  <si>
    <t xml:space="preserve">Tỷ lệ DN phải trì hoãn / hủy bỏ kế hoạch kinh doanh do gặp khó khăn khi thực hiện các thủ tục hành chính về đất đai - Biến mới năm 2021 </t>
  </si>
  <si>
    <t xml:space="preserve">Điểm số </t>
  </si>
  <si>
    <t>Điểm
số</t>
  </si>
  <si>
    <t>Tiếp cận tài liệu quy hoạch (1=Không thể; 5=Rất dễ)</t>
  </si>
  <si>
    <t>Tiếp cận tài liệu pháp lý (1=Không thể; 5=Rất dễ)</t>
  </si>
  <si>
    <t>Minh bạch trong đấu thầu (% Đồng ý)</t>
  </si>
  <si>
    <t>Tỷ lệ DN nhận được thông tin, văn bản cần khi yêu cầu cơ quan trong tỉnh cung cấp (% )</t>
  </si>
  <si>
    <t>Số ngày chờ đợi để nhận được thông tin, văn bản yêu cầu (Trung vị)</t>
  </si>
  <si>
    <t>Thông tin trên website của tỉnh về các ưu đãi/khuyến khích/hỗ trợ đầu tư của tỉnh là hữu ích (% Đồng ý) - Biến mới năm 2021</t>
  </si>
  <si>
    <t>Thông tin trên website của tỉnh về các quy định về thủ tục hành chính là hữu ích (% Đồng ý)- Biến mới năm 2021</t>
  </si>
  <si>
    <t>Thông tin trên website của tỉnh về các văn bản điều hành, chỉ đạo của lãnh đạo tỉnh là hữu ích (% Đồng ý)- Biến mới năm 2021</t>
  </si>
  <si>
    <t>Thông tin trên các website của tỉnh về các văn bản pháp luật của tỉnh là hữu ích (% Đồng ý) - Biến mới năm 2021</t>
  </si>
  <si>
    <t>Cần có "mối quan hệ" để có được các tài liệu của tỉnh (% Quan trọng hoặc Rất quan trọng)</t>
  </si>
  <si>
    <t>Thương lượng với cán bộ thuế là phần thiết yếu trong hoạt động kinh doanh (%Đồng ý)</t>
  </si>
  <si>
    <t>Thỏa thuận về các khoản thuế phải nộp với cán bộ thuế giúp doanh nghiệp giảm được số thuế phải nộp  (% Đồng ý)  - Biến mới năm 2021</t>
  </si>
  <si>
    <t>Vai trò của các hiệp hội DN địa phương trong việc xây dựng và phản biện chính sách, quy định của tỉnh là quan trọng (% DN)</t>
  </si>
  <si>
    <t>Khả năng dự liệu được việc thực thi của tỉnh với quy định pháp luật của Trung ương (% Có thể) - Điều chỉnh năm 2021</t>
  </si>
  <si>
    <t>Khả năng dự liệu được thay đổi quy định pháp luật của tỉnh (% Có thể) - Biến mới năm 2021</t>
  </si>
  <si>
    <t>Chất lượng website của tỉnh - Điều chỉnh năm 2021</t>
  </si>
  <si>
    <t>Tỷ lệ DN thường xuyên truy cập vào website của UBND tỉnh  (%)</t>
  </si>
  <si>
    <t>Tỷ lệ DN dành hơn 10% quỹ thời gian để tìm hiểu và thực hiện các quy định pháp luật của Nhà nước (%)</t>
  </si>
  <si>
    <t xml:space="preserve">Cán bộ nhà nước thân thiện (% Đồng ý) </t>
  </si>
  <si>
    <t xml:space="preserve">Cán bộ nhà nước giải quyết công việc hiệu quả (% Đồng ý)  </t>
  </si>
  <si>
    <t xml:space="preserve">DN không cần phải đi lại nhiều lần để lấy dấu và chữ ký (% Đồng ý)  </t>
  </si>
  <si>
    <t xml:space="preserve">Thủ tục giấy tờ đơn giản (% Đồng ý)    </t>
  </si>
  <si>
    <t xml:space="preserve">Phí, lệ phí được công khai (% Đồng ý)  </t>
  </si>
  <si>
    <t>Thời gian thực hiện TTHC được rút ngắn hơn so với quy định (% Đồng ý)</t>
  </si>
  <si>
    <t>Tỷ lệ DN không gặp khó khăn khi thực hiện TTHC trực tuyến (% Đồng ý) - Biến mới năm 2021</t>
  </si>
  <si>
    <t>Thực hiện TTHC trực tuyến giúp tiết giảm thời gian cho DN (% Đồng ý) - Biến mới năm 2021</t>
  </si>
  <si>
    <t>Thực hiện TTHC trực tuyến giúp tiết giảm chi phí cho DN (% Đồng ý) - Biến mới năm 2021</t>
  </si>
  <si>
    <t>Tỷ lệ DN cho biết nội dung làm việc của các đoàn thanh, kiểm tra bị trùng lặp  (%)</t>
  </si>
  <si>
    <t>Tỷ lệ DN cho biết bị thanh kiểm tra trên 3 lần một năm - Điều chỉnh năm 2021</t>
  </si>
  <si>
    <t>Tỷ lệ DN nhận thấy cán bộ thanh, kiểm tra lợi dụng thực thi công vụ nhũng nhiễu doanh nghiệp (%)</t>
  </si>
  <si>
    <t>Số giờ thanh, kiểm tra thuế mỗi cuộc (trung vị)</t>
  </si>
  <si>
    <t>Chỉ số thành phần/
Chỉ tiêu đánh giá</t>
  </si>
  <si>
    <t>Các DN cùng ngành thường phải trả thêm các khoản chi phí không chính thức (% Đồng ý)</t>
  </si>
  <si>
    <t>Công việc đạt được kết quả mong đợi sau khi đã trả chi phí không chính thức (% Thường xuyên hoặc Luôn luôn)</t>
  </si>
  <si>
    <t>Hiện tượng nhũng nhiễu khi giải quyết thủ tục cho DN là phổ biến (% Đồng ý)</t>
  </si>
  <si>
    <t xml:space="preserve">Các khoản chi phí không chính thức ở mức chấp nhận được (% Đồng ý)  </t>
  </si>
  <si>
    <t>Tỷ lệ DN chi trả chi phí không chính thức cho cán bộ thanh, kiểm tra (%)</t>
  </si>
  <si>
    <t>Tỷ lệ DN trả CPKCT khi thực hiện thủ tục ĐKDN / sửa đổi ĐKDN (%) - Biến mới năm 2021</t>
  </si>
  <si>
    <t>Tỷ lệ DN trả CPKCT khi thực hiện thủ tục đề nghị cấp giấy phép kinh doanh có điều kiện (%)- Biến mới năm 2021</t>
  </si>
  <si>
    <t>Tỷ lệ DN trả CPKCT cho cán bộ thanh, kiểm tra tra phòng cháy, chữa cháy (%)- Biến mới năm 2021</t>
  </si>
  <si>
    <t>Tỷ lệ DN trả CPKCT cho cán bộ thanh, kiểm tra môi trường (%)- Biến mới năm 2021</t>
  </si>
  <si>
    <t>Tỷ lệ DN trả CPKCT cho cán bộ quản lý thị trường (%) - Biến mới năm 2021</t>
  </si>
  <si>
    <t>Tỷ lệ DN trả CPKCT cho cán bộ thanh, kiểm tra thuế (%)  -  Biến mới năm 2021</t>
  </si>
  <si>
    <t>Tỷ lệ DN trả CPKCT cho cán bộ thanh, kiểm tra xây dựng  -  Biến mới năm 2021</t>
  </si>
  <si>
    <t xml:space="preserve"> DN phải chi hơn 10% doanh thu cho các loại chi phí không chính thức</t>
  </si>
  <si>
    <t>Tỷ lệ DN chi trả chi phí không chính thức để đẩy nhanh việc thực hiện thủ tục đất đai (% DN)</t>
  </si>
  <si>
    <t>Chi trả " hoa hồng" là cần thiết để có cơ hội thắng thầu (% Đồng ý)</t>
  </si>
  <si>
    <t>Có tranh chấp song không lựa chọn Tòa án để giải quyết do lo ngại tình trạng "chạy án" là phổ biến (%)</t>
  </si>
  <si>
    <t>Sự quan tâm của chính quyền tỉnh không phụ thuộc vào đóng góp của doanh nghiệp cho địa phương như số lao động sử dụng, số thuế phải nộp hoặc tài trợ/hỗ trợ khác (% Đồng ý) - Biến mới năm 2021</t>
  </si>
  <si>
    <t>Tỉnh ưu tiên giải quyết các khó khăn cho các doanh nghiệp lớn so với doanh nghiệp nhỏ và vừa trong nước (% Đồng ý) - Biến mới năm 2021</t>
  </si>
  <si>
    <t>Tỉnh ưu tiên thu hút đầu tư từ các doanh nghiệp lớn hơn là phát triển doanh nghiệp nhỏ và vừa trong nước  (% Đồng ý) - Biến mới năm 2021</t>
  </si>
  <si>
    <t>Thuận lợi trong việc tiếp cận đất đai là đặc quyền dành cho các doanh nghiệp lớn (% Đồng ý) - Biến mới năm 2021</t>
  </si>
  <si>
    <t>Thủ tục hành chính nhanh chóng hơn là đặc quyền dành cho các doanh nghiệp lớn  (% Đồng ý) - Biến mới năm 2021</t>
  </si>
  <si>
    <t>Dễ dàng có được các hợp đồng từ cơ quan Nhà nước là đặc quyền dành cho các doanh nghiệp lớn  (% Đồng ý) - Biến mới năm 2021</t>
  </si>
  <si>
    <t xml:space="preserve"> Thuận lợi trong cấp phép khai thác khoáng sản là đặc quyền dành cho các doanh nghiệp lớn (% Đồng ý) - Biến mới năm 2021</t>
  </si>
  <si>
    <t>Tthuận lợi trong tiếp cận thông tin là đặc quyền dành cho các doanh nghiệp lớn (% Đồng ý) - Biến mới năm 2021</t>
  </si>
  <si>
    <t>Miễn, giảm thuế TNDN là đặc quyền dành cho các doanh nghiệp lớn (% Đồng ý) - Biến mới năm 2021</t>
  </si>
  <si>
    <t>Việc tỉnh ưu ái cho DN lớn (cả DNNN và tư nhân) gây khó khăn cho doanh nghiệp (% Đồng ý)</t>
  </si>
  <si>
    <t>"Hợp đồng, đất đai,… và các nguồn lực kinh tế khác chủ yếu rơi vào tay các DN có liên kết chặt chẽ với chính quyền tỉnh” (% Đồng ý)</t>
  </si>
  <si>
    <t>Thái độ của chính quyền tỉnh đối với khu vực tư nhân là tích cực (% DN)</t>
  </si>
  <si>
    <t>Phản ứng của tỉnh khi có điểm chưa rõ trong chính sách/văn bản trung ương: “trì hoãn thực hiện và xin ý kiến chỉ đạo” và “không làm gì” (% DN)</t>
  </si>
  <si>
    <t>Các Sở ngành không thực hiện đúng chủ trương, chính sách của lãnh đạo tỉnh (% Đồng ý) - Điều chỉnh năm 2021</t>
  </si>
  <si>
    <t xml:space="preserve">UBND tỉnh linh hoạt trong khuôn khổ pháp luật nhằm tạo môi trường kinh doanh thuận lợi (%Đồng ý) </t>
  </si>
  <si>
    <t xml:space="preserve">UBND tỉnh năng động và sáng tạo trong việc giải quyết các vấn đề mới phát sinh (% Đồng ý) </t>
  </si>
  <si>
    <t>Chính quyền cấp huyện, thị xã không thực hiện đúng chủ trương, chính sách của lãnh đạo tỉnh, thành phố (% Đồng ý) - Điều chỉnh năm 2021</t>
  </si>
  <si>
    <t>Các khó khăn, vướng mắc được tháo gỡ kịp thời qua các cuộc đối thoại, tiếp xúc doanh nghiệp tại tỉnh (% Đồng ý)</t>
  </si>
  <si>
    <t>Chủ trương, chính sách của tỉnh, thành phố đối với việc tạo thuận lợi cho doanh nghiệp hoạt động là ổn định và nhất quán (% Đồng ý) - Biến mới năm 2021</t>
  </si>
  <si>
    <t>Tỷ lệ DN tin tưởng rằng lãnh đạo địa phương đã hành động để thực hiện các cam kết cải thiện môi trường kinh doanh của mình  - Biến mới năm 2021</t>
  </si>
  <si>
    <t>Thủ tục cấp bảo lãnh tín dụng cho DNNVV dễ thực hiện (%) - Biến mới năm 2021</t>
  </si>
  <si>
    <t>Thủ tục để được CQNN hỗ trợ  tăng cường năng lực doanh nghiệp dễ thực hiện (%) - Biến mới năm 2021</t>
  </si>
  <si>
    <t>Thủ tục để được giảm giá thuê mặt bằng tại khu/cụm CN là dễ thực hiện (%) - Biến mới năm 2021</t>
  </si>
  <si>
    <t>Thủ tục để được miễn, giảm chi phí tư vấn pháp luật khi sử dụng dịch vụ tư vấn pháp luật thuộc mạng lưới tư vấn viên của CQNN dễ thực hiện (%) - Biến mới năm 2021</t>
  </si>
  <si>
    <t>Thủ tục để được miễn, giảm chi phí tư vấn thông tin thị trường khi sử dụng dịch vụ tư vấn thuộc mạng lưới tư vấn viên của CQNN dễ thực hiện (%) -Biến mới năm 2021</t>
  </si>
  <si>
    <t>Thủ tục để được miễn, giảm chi phí tham gia các khóa đào tạo có sử dụng ngân sách nhà nước về khởi sự kinh doanh và quản trị doanh nghiệp dễ thực hiện (%) - Biến mới năm 2021</t>
  </si>
  <si>
    <t>Thủ tục để được miễn, giảm chi phí đào tạo nghề cho người lao động dễ thực hiện (%) - Biến mới năm 2021</t>
  </si>
  <si>
    <t>Chất lượng cung cấp thông tin liên quan đến các FTA của các CQNN địa phương đáp ứng nhu cầu của doanh nghiệp (% Đáp ứng) - Biến mới năm 2021</t>
  </si>
  <si>
    <t>Vướng mắc trong thực hiện các văn bản thực thi các hiệp định thương mại tự do (FTA) được CQNN địa phương giải đáp hiệu quả (%) - Biến mới năm 2021</t>
  </si>
  <si>
    <t>Tỷ lệ DN có biết đến các chương trình hỗ trợ doanh nghiệp tận dụng cơ hội của các FTAs - Biến mới năm 2021</t>
  </si>
  <si>
    <t>Tỷ lệ DN đánh giá việc thực hiện thủ tục để hưởng hỗ trợ từ chương trình hỗ trợ DN tận dụng cơ hội từ các FTAs là thuận lợi (%) - Biến mới năm 2021</t>
  </si>
  <si>
    <t>Tỷ lệ nhà cung cấp dịch vụ trên tổng số doanh nghiệp (%)</t>
  </si>
  <si>
    <t>Tỷ lệ nhà cung cấp tư nhân và nước ngoài trên tổng số nhà cung cấp dịch vụ (%)</t>
  </si>
  <si>
    <t>Tỷ lệ DN đánh giá việc tuyển dụng lao động phổ thông tại tỉnh là dễ dàng (%) - Biến mới năm 2021</t>
  </si>
  <si>
    <t>Tỷ lệ DN đánh giá việc tuyển dụng cán bộ kỹ thuật tại tỉnh là dễ dàng (%) - Biến mới năm 2021</t>
  </si>
  <si>
    <t>Tỷ lệ DN đánh giá việc tuyển dụng cán bộ quản lý, giám sát tại tỉnh là dễ dàng (%) - Biến mới năm 2021</t>
  </si>
  <si>
    <t>Tỷ lệ chi phí tuyển dụng lao động trong tổng chi phí kinh doanh (%)</t>
  </si>
  <si>
    <t>Tỷ lệ chi phí đào tạo lao động trong tổng chi phí kinh doanh (%)</t>
  </si>
  <si>
    <t>Giáo dục dạy nghề tại tỉnh có chất lượng tốt (% Đồng ý)</t>
  </si>
  <si>
    <t>Tỷ lệ lao động tại DN đã tốt nghiệp các cơ sở giáo dục nghề nghiệp (%) - Biến mới năm 2021</t>
  </si>
  <si>
    <t>Tỷ lệ lao động từ 15 tuổi trở lên đang làm việc tại địa phương đã qua đào tạo (%, TCTK)</t>
  </si>
  <si>
    <t>Lao động tại địa phương đáp ứng hoàn toàn/phần lớn nhu cầu sử dụng của DN (%) - Điều chỉnh năm 2021</t>
  </si>
  <si>
    <t>Giáo dục phổ thông tại tỉnh có chất lượng tốt (% Đồng ý)</t>
  </si>
  <si>
    <t>Điểm thi trung bình kỳ thi tốt nghiệp THPT (BGDĐT)- Biến mới 2021</t>
  </si>
  <si>
    <t>Hệ thống pháp luật có cơ chế giúp DN tố cáo hành vi sai phạm của CBNN (% Thường xuyên hoặc Luôn luôn)</t>
  </si>
  <si>
    <t>Tỷ lệ DN tin tưởng vào khả năng bảo vệ của pháp luật về vấn đề bản quyền hoặc thực thi hợp đồng (% Đồng ý)</t>
  </si>
  <si>
    <t xml:space="preserve">Tỷ lệ DN sẵn sàng sử dụng tòa án để giải quyết các tranh chấp (%)  </t>
  </si>
  <si>
    <t>Tỷ lệ DN tin rằng cấp trên không bao che và sẽ nghiêm túc xử lý kỷ luật cán bộ sai phạm (% Đồng ý)</t>
  </si>
  <si>
    <t>Tòa án các cấp của tỉnh xét xử các vụ kiện kinh tế đúng pháp luật (% Đồng ý)</t>
  </si>
  <si>
    <t>Tòa án các cấp của tỉnh xử các vụ kiện kinh tế nhanh chóng (% Đồng ý)</t>
  </si>
  <si>
    <t>Phán quyết của tòa án được thi hành nhanh chóng (% Đồng ý)</t>
  </si>
  <si>
    <t xml:space="preserve">Các cơ quan trợ giúp pháp lý hỗ trợ doanh nghiệp dùng luật để khởi kiện khi có tranh chấp (% Đồng ý)  </t>
  </si>
  <si>
    <t>Các chi phí chính thức từ khi khởi kiện đến khi bản án được thi hành ở mức chấp nhận được (% Đồng ý) - Biến mới năm 2021</t>
  </si>
  <si>
    <t>Các chi phí không chính thức từ khi khởi kiện đến khi bản án được thi hành ở mức chấp nhận được (% Đồng ý) - Biến mới năm 2021</t>
  </si>
  <si>
    <t>Phán quyết của toà án là công bằng (% Đồng ý)</t>
  </si>
  <si>
    <t>Số lượng vụ việc tranh chấp của các doanh nghiệp ngoài quốc doanh do Tòa án kinh tế cấp tỉnh thụ lý trên 100 doanh nghiệp (TANDTC)</t>
  </si>
  <si>
    <t>Tỷ lệ nguyên đơn ngoài quốc doanh trên tổng số nguyên đơn tại Toà án kinh tế tỉnh (%, TANDTC)</t>
  </si>
  <si>
    <t>Tỷ lệ các vụ án kinh tế đã được giải quyết (%, TANDTC)</t>
  </si>
  <si>
    <t xml:space="preserve"> Tình hình an ninh trật tự trên địa bàn tỉnh là tốt (%)</t>
  </si>
  <si>
    <t>Tỷ lệ DN bị trộm cắp hoặc đột nhập vào năm vừa qua (%)</t>
  </si>
  <si>
    <t>Cơ quan công an sở tại xử lý vụ việc của DN hiệu quả (%)</t>
  </si>
  <si>
    <t>Tỷ lệ DN phải trả tiền bảo kê cho các băng nhóm côn đồ, tổ chức xã hội đen để yên ổn làm ăn (%)</t>
  </si>
  <si>
    <r>
      <t xml:space="preserve">Dịch vụ hỗ trợ doanh nghiệp
</t>
    </r>
    <r>
      <rPr>
        <sz val="12"/>
        <rFont val="Times New Roman"/>
        <family val="1"/>
      </rPr>
      <t>(</t>
    </r>
    <r>
      <rPr>
        <i/>
        <sz val="12"/>
        <rFont val="Times New Roman"/>
        <family val="1"/>
      </rPr>
      <t>Chỉ số xây dựng lại)</t>
    </r>
  </si>
  <si>
    <r>
      <t xml:space="preserve">Thủ tục để được CQNN hỗ trợ  tăng cường năng lực doanh nghiệp dễ thực hiện (%) - </t>
    </r>
    <r>
      <rPr>
        <i/>
        <sz val="12"/>
        <rFont val="Times New Roman"/>
        <family val="1"/>
      </rPr>
      <t>Biến mới 2021</t>
    </r>
  </si>
  <si>
    <r>
      <t xml:space="preserve">Thủ tục để được miễn, giảm chi phí tư vấn thông tin thị trường khi sử dụng dịch vụ tư vấn thuộc mạng lưới tư vấn viên của CQNN dễ thực hiện (%) - </t>
    </r>
    <r>
      <rPr>
        <i/>
        <sz val="12"/>
        <rFont val="Times New Roman"/>
        <family val="1"/>
      </rPr>
      <t>Biến mới 2021</t>
    </r>
  </si>
  <si>
    <r>
      <t xml:space="preserve">Chất lượng cung cấp thông tin liên quan đến các FTA của các CQNN địa phương đáp ứng nhu cầu của doanh nghiệp (% Đáp ứng) - </t>
    </r>
    <r>
      <rPr>
        <i/>
        <sz val="12"/>
        <rFont val="Times New Roman"/>
        <family val="1"/>
      </rPr>
      <t>Biến mới 2021</t>
    </r>
  </si>
  <si>
    <r>
      <t>Vướng mắc trong thực hiện các văn bản thực thi các hiệp định thương mại tự do (FTA) được CQNN địa phương giải đáp hiệu quả (%) -</t>
    </r>
    <r>
      <rPr>
        <i/>
        <sz val="12"/>
        <rFont val="Times New Roman"/>
        <family val="1"/>
      </rPr>
      <t xml:space="preserve"> Biến mới 2021</t>
    </r>
  </si>
  <si>
    <r>
      <t>Tỷ lệ DN có biết đến các chương trình hỗ trợ doanh nghiệp tận dụng cơ hội của các FTAs -</t>
    </r>
    <r>
      <rPr>
        <i/>
        <sz val="12"/>
        <rFont val="Times New Roman"/>
        <family val="1"/>
      </rPr>
      <t xml:space="preserve"> Biến mới 2021</t>
    </r>
  </si>
  <si>
    <r>
      <t xml:space="preserve">Tỷ lệ DN đánh giá việc thực hiện thủ tục để hưởng hỗ trợ từ chương trình hỗ trợ DN tận dụng cơ hội từ các FTAs là thuận lợi (%) - </t>
    </r>
    <r>
      <rPr>
        <i/>
        <sz val="12"/>
        <rFont val="Times New Roman"/>
        <family val="1"/>
      </rPr>
      <t>Biến mới 2021</t>
    </r>
  </si>
  <si>
    <t>Phân công thực hiện</t>
  </si>
  <si>
    <t>Phòng, đơn vị
chủ trì</t>
  </si>
  <si>
    <t>Phòng, đơn vị
phối hợp</t>
  </si>
  <si>
    <t>Các phòng, đơn vị</t>
  </si>
  <si>
    <t>Trung tâm Khuyến công và Xúc tiến thương mại</t>
  </si>
  <si>
    <t>Lãnh đạo sở phụ trách chỉ đạo</t>
  </si>
  <si>
    <t>Lãnh đạo sở chỉ đạo các phòng, đơn vị phụ trách</t>
  </si>
  <si>
    <t>Phòng Quản lý thương mại</t>
  </si>
  <si>
    <t>Phòng Quản lý thương mại; Văn phòng; Phòng QLCNNL.</t>
  </si>
  <si>
    <t>Văn phòng; Trung tâm Khuyến công và Xúc tiến thương mại; Phòng QLCNNL</t>
  </si>
  <si>
    <t>Đ/c Nguyễn Đình Chiến - Phó giám đốc</t>
  </si>
  <si>
    <t>Phòng Quản lý thương mại; Trung tâm Khuyến công và Xúc tiến thương mại</t>
  </si>
  <si>
    <t>Văn phòng; Phòng QLCNNL; Phòng KTAT&amp;MT</t>
  </si>
  <si>
    <t>Văn phòng theo dõi, đôn đốc chung</t>
  </si>
  <si>
    <t xml:space="preserve">Phụ lục: KẾT QUẢ ĐIỂM SỐ VÀ XẾP HẠNG CHỈ SỐ THÀNH PHẦN "DỊCH VỤ HỖ TRỢ DOANH NGHIỆP" NĂM 2020-2022,
MỤC TIÊU, NHIỆM VỤ NĂM 2023 CÁC CHỈ TIÊU SỞ CÔNG  THƯƠNG CHỦ TRÌ THỰC HIỆN
</t>
  </si>
  <si>
    <t>Năm 2022</t>
  </si>
  <si>
    <t>Điểm 
trung vị của 63 tỉnh/TP năm 2022</t>
  </si>
  <si>
    <r>
      <t>Sở Công thương liên quan trực tiếp đến 5/13 chỉ tiêu, 01 chỉ tiêu chung;</t>
    </r>
    <r>
      <rPr>
        <b/>
        <sz val="12"/>
        <rFont val="Times New Roman"/>
        <family val="1"/>
      </rPr>
      <t xml:space="preserve"> Phấn đấu Top30</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</si>
</sst>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00000"/>
    <numFmt numFmtId="173" formatCode="0.0000"/>
    <numFmt numFmtId="174" formatCode="0.000"/>
    <numFmt numFmtId="175" formatCode="dd/mm/yyyy"/>
    <numFmt numFmtId="176" formatCode="[$-409]h:mm:ss\ AM/PM"/>
    <numFmt numFmtId="177" formatCode="0.000000"/>
    <numFmt numFmtId="178" formatCode="0.0"/>
    <numFmt numFmtId="179" formatCode="\1#,###"/>
    <numFmt numFmtId="180" formatCode="\1.#"/>
    <numFmt numFmtId="181" formatCode="0&quot;/63&quot;"/>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3">
    <font>
      <sz val="12"/>
      <color theme="1"/>
      <name val="Times New Roman"/>
      <family val="2"/>
    </font>
    <font>
      <sz val="12"/>
      <color indexed="8"/>
      <name val="Times New Roman"/>
      <family val="2"/>
    </font>
    <font>
      <sz val="10"/>
      <name val="Cambria"/>
      <family val="1"/>
    </font>
    <font>
      <b/>
      <sz val="11"/>
      <name val="Times New Roman"/>
      <family val="1"/>
    </font>
    <font>
      <b/>
      <sz val="10"/>
      <name val="Times New Roman"/>
      <family val="1"/>
    </font>
    <font>
      <b/>
      <sz val="14"/>
      <name val="Times New Roman"/>
      <family val="1"/>
    </font>
    <font>
      <b/>
      <sz val="12"/>
      <name val="Times New Roman"/>
      <family val="1"/>
    </font>
    <font>
      <sz val="12"/>
      <name val="Times New Roman"/>
      <family val="1"/>
    </font>
    <font>
      <i/>
      <sz val="12"/>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2"/>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1"/>
      <color indexed="8"/>
      <name val="Times New Roman"/>
      <family val="1"/>
    </font>
    <font>
      <b/>
      <sz val="11"/>
      <color indexed="8"/>
      <name val="Times New Roman"/>
      <family val="1"/>
    </font>
    <font>
      <sz val="10"/>
      <color indexed="8"/>
      <name val="Cambria"/>
      <family val="1"/>
    </font>
    <font>
      <b/>
      <sz val="14"/>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b/>
      <sz val="11"/>
      <color theme="1"/>
      <name val="Times New Roman"/>
      <family val="1"/>
    </font>
    <font>
      <sz val="10"/>
      <color theme="1"/>
      <name val="Cambria"/>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right style="thin"/>
      <top/>
      <bottom style="double"/>
    </border>
    <border>
      <left/>
      <right/>
      <top/>
      <bottom style="double"/>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0">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47" fillId="0" borderId="0" xfId="0" applyFont="1" applyAlignment="1">
      <alignment/>
    </xf>
    <xf numFmtId="0" fontId="49" fillId="0" borderId="10" xfId="0" applyFont="1" applyBorder="1" applyAlignment="1">
      <alignment horizontal="justify" vertical="center" wrapText="1"/>
    </xf>
    <xf numFmtId="0" fontId="50"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xf>
    <xf numFmtId="0" fontId="50" fillId="0" borderId="11" xfId="0" applyFont="1" applyBorder="1" applyAlignment="1">
      <alignment horizontal="center" vertical="center" wrapText="1"/>
    </xf>
    <xf numFmtId="0" fontId="50" fillId="4" borderId="11" xfId="0" applyFont="1" applyFill="1" applyBorder="1" applyAlignment="1">
      <alignment horizontal="center" vertical="center" wrapText="1"/>
    </xf>
    <xf numFmtId="0" fontId="49" fillId="0" borderId="10" xfId="0" applyFont="1" applyBorder="1" applyAlignment="1">
      <alignment horizontal="center" vertical="center"/>
    </xf>
    <xf numFmtId="0" fontId="49" fillId="4" borderId="10" xfId="0" applyFont="1" applyFill="1" applyBorder="1" applyAlignment="1">
      <alignment horizontal="center" vertical="center"/>
    </xf>
    <xf numFmtId="0" fontId="49" fillId="0" borderId="10" xfId="0" applyFont="1" applyBorder="1" applyAlignment="1" quotePrefix="1">
      <alignment horizontal="justify" vertical="center" wrapText="1"/>
    </xf>
    <xf numFmtId="0" fontId="49" fillId="0" borderId="10" xfId="0" applyNumberFormat="1" applyFont="1" applyBorder="1" applyAlignment="1" quotePrefix="1">
      <alignment horizontal="center" vertical="center"/>
    </xf>
    <xf numFmtId="17" fontId="49" fillId="0" borderId="10" xfId="0" applyNumberFormat="1" applyFont="1" applyBorder="1" applyAlignment="1" quotePrefix="1">
      <alignment horizontal="center" vertical="center"/>
    </xf>
    <xf numFmtId="0" fontId="49" fillId="0" borderId="10" xfId="0" applyNumberFormat="1" applyFont="1" applyBorder="1" applyAlignment="1">
      <alignment horizontal="center" vertical="center"/>
    </xf>
    <xf numFmtId="0" fontId="49" fillId="0" borderId="10" xfId="0" applyFont="1" applyBorder="1" applyAlignment="1">
      <alignment horizontal="left" vertical="center" wrapText="1"/>
    </xf>
    <xf numFmtId="0" fontId="0" fillId="0" borderId="0" xfId="0" applyAlignment="1" quotePrefix="1">
      <alignment/>
    </xf>
    <xf numFmtId="0" fontId="47" fillId="0" borderId="0" xfId="0" applyFont="1" applyAlignment="1">
      <alignment horizontal="center" vertical="center"/>
    </xf>
    <xf numFmtId="0" fontId="0" fillId="0" borderId="0" xfId="0" applyNumberFormat="1" applyAlignment="1">
      <alignment horizontal="center" vertical="center" wrapText="1"/>
    </xf>
    <xf numFmtId="0"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9" fontId="47" fillId="0" borderId="10" xfId="59" applyFont="1" applyBorder="1" applyAlignment="1">
      <alignment horizontal="center" vertical="center" wrapText="1"/>
    </xf>
    <xf numFmtId="0" fontId="0" fillId="0" borderId="10" xfId="0" applyNumberFormat="1" applyBorder="1" applyAlignment="1">
      <alignment horizontal="center" vertical="center" wrapText="1"/>
    </xf>
    <xf numFmtId="0" fontId="0" fillId="0" borderId="10" xfId="0" applyBorder="1" applyAlignment="1">
      <alignment horizontal="center" vertical="center" wrapText="1"/>
    </xf>
    <xf numFmtId="9" fontId="0" fillId="0" borderId="10" xfId="59" applyFont="1" applyBorder="1" applyAlignment="1">
      <alignment horizontal="center" vertical="center" wrapText="1"/>
    </xf>
    <xf numFmtId="0" fontId="47" fillId="0" borderId="10" xfId="0" applyNumberFormat="1" applyFont="1" applyBorder="1" applyAlignment="1">
      <alignment horizontal="center" vertical="center"/>
    </xf>
    <xf numFmtId="9" fontId="47" fillId="0" borderId="0" xfId="0" applyNumberFormat="1" applyFont="1" applyAlignment="1">
      <alignment/>
    </xf>
    <xf numFmtId="9" fontId="0" fillId="0" borderId="0" xfId="0" applyNumberFormat="1" applyAlignment="1">
      <alignment vertical="center"/>
    </xf>
    <xf numFmtId="0" fontId="2" fillId="33" borderId="12" xfId="0" applyFont="1" applyFill="1" applyBorder="1" applyAlignment="1">
      <alignment horizontal="center" vertical="center" wrapText="1"/>
    </xf>
    <xf numFmtId="2" fontId="0" fillId="0" borderId="0" xfId="0" applyNumberFormat="1" applyAlignment="1">
      <alignment/>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2" fillId="33" borderId="13" xfId="0" applyFont="1" applyFill="1" applyBorder="1" applyAlignment="1">
      <alignment vertical="center" wrapText="1"/>
    </xf>
    <xf numFmtId="0" fontId="2" fillId="33" borderId="12" xfId="0" applyFont="1" applyFill="1" applyBorder="1" applyAlignment="1">
      <alignment vertical="center" wrapText="1"/>
    </xf>
    <xf numFmtId="1" fontId="0" fillId="0" borderId="0" xfId="0" applyNumberFormat="1" applyAlignment="1">
      <alignment/>
    </xf>
    <xf numFmtId="9" fontId="0" fillId="0" borderId="0" xfId="0" applyNumberFormat="1" applyAlignment="1">
      <alignment/>
    </xf>
    <xf numFmtId="0" fontId="2" fillId="33" borderId="13" xfId="0" applyFont="1" applyFill="1" applyBorder="1" applyAlignment="1">
      <alignment vertical="top" wrapText="1"/>
    </xf>
    <xf numFmtId="0" fontId="2" fillId="33" borderId="12" xfId="0" applyFont="1" applyFill="1" applyBorder="1" applyAlignment="1">
      <alignment vertical="top" wrapText="1"/>
    </xf>
    <xf numFmtId="0" fontId="51" fillId="33" borderId="0" xfId="0" applyFont="1" applyFill="1" applyAlignment="1">
      <alignment/>
    </xf>
    <xf numFmtId="0" fontId="51" fillId="0" borderId="0" xfId="0" applyFont="1" applyAlignment="1">
      <alignment/>
    </xf>
    <xf numFmtId="0" fontId="2" fillId="33" borderId="13" xfId="0" applyFont="1" applyFill="1" applyBorder="1" applyAlignment="1">
      <alignment horizontal="center" vertical="center" wrapText="1"/>
    </xf>
    <xf numFmtId="0" fontId="2" fillId="33" borderId="0" xfId="0" applyFont="1" applyFill="1" applyBorder="1" applyAlignment="1">
      <alignment horizontal="center" vertical="center" wrapText="1"/>
    </xf>
    <xf numFmtId="10" fontId="0" fillId="0" borderId="0" xfId="0" applyNumberFormat="1" applyAlignment="1">
      <alignment/>
    </xf>
    <xf numFmtId="0" fontId="2" fillId="33" borderId="0" xfId="0" applyFont="1" applyFill="1" applyBorder="1" applyAlignment="1">
      <alignment vertical="top" wrapText="1"/>
    </xf>
    <xf numFmtId="181" fontId="0" fillId="0" borderId="0" xfId="0" applyNumberFormat="1" applyAlignment="1">
      <alignment/>
    </xf>
    <xf numFmtId="181" fontId="51" fillId="0" borderId="0" xfId="0" applyNumberFormat="1" applyFont="1" applyAlignment="1">
      <alignment/>
    </xf>
    <xf numFmtId="49"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2" fillId="33" borderId="14" xfId="0" applyFont="1" applyFill="1" applyBorder="1" applyAlignment="1">
      <alignment vertical="top" wrapText="1"/>
    </xf>
    <xf numFmtId="0" fontId="2" fillId="33" borderId="15" xfId="0" applyFont="1" applyFill="1" applyBorder="1" applyAlignment="1">
      <alignment vertical="top" wrapText="1"/>
    </xf>
    <xf numFmtId="0" fontId="2" fillId="33" borderId="16" xfId="0" applyFont="1" applyFill="1" applyBorder="1" applyAlignment="1">
      <alignment vertical="top" wrapText="1"/>
    </xf>
    <xf numFmtId="0" fontId="2" fillId="33" borderId="17" xfId="0" applyFont="1" applyFill="1" applyBorder="1" applyAlignment="1">
      <alignment vertical="top" wrapText="1"/>
    </xf>
    <xf numFmtId="0" fontId="2" fillId="33" borderId="0" xfId="0" applyFont="1" applyFill="1" applyAlignment="1">
      <alignment horizontal="center" vertical="center" wrapText="1"/>
    </xf>
    <xf numFmtId="49" fontId="3" fillId="0" borderId="10" xfId="0" applyNumberFormat="1"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top"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7" fillId="0" borderId="10" xfId="0" applyFont="1" applyBorder="1" applyAlignment="1">
      <alignment horizontal="justify" vertical="center" wrapText="1"/>
    </xf>
    <xf numFmtId="9" fontId="7" fillId="0" borderId="10" xfId="0" applyNumberFormat="1" applyFont="1" applyBorder="1" applyAlignment="1">
      <alignment horizontal="center" vertical="center" wrapText="1"/>
    </xf>
    <xf numFmtId="181" fontId="6" fillId="0" borderId="10" xfId="0" applyNumberFormat="1" applyFont="1" applyFill="1" applyBorder="1" applyAlignment="1">
      <alignment horizontal="center" vertical="center" wrapText="1"/>
    </xf>
    <xf numFmtId="181" fontId="7" fillId="0" borderId="10" xfId="0" applyNumberFormat="1" applyFont="1" applyFill="1" applyBorder="1" applyAlignment="1">
      <alignment horizontal="center" vertical="center" wrapText="1"/>
    </xf>
    <xf numFmtId="2" fontId="6" fillId="0" borderId="10" xfId="0" applyNumberFormat="1" applyFont="1" applyBorder="1" applyAlignment="1">
      <alignment horizontal="center" vertical="center" wrapText="1"/>
    </xf>
    <xf numFmtId="0" fontId="7" fillId="0" borderId="0" xfId="0" applyFont="1" applyAlignment="1">
      <alignment horizontal="justify" vertical="center" wrapText="1"/>
    </xf>
    <xf numFmtId="0" fontId="7" fillId="0" borderId="0" xfId="0" applyFont="1" applyFill="1" applyAlignment="1">
      <alignment horizontal="center" vertical="center" wrapText="1"/>
    </xf>
    <xf numFmtId="0" fontId="52" fillId="0" borderId="0" xfId="0" applyFont="1" applyAlignment="1">
      <alignment horizontal="center" vertical="top" wrapText="1"/>
    </xf>
    <xf numFmtId="0" fontId="47" fillId="0" borderId="0" xfId="0" applyFont="1" applyAlignment="1">
      <alignment horizontal="center" vertical="top"/>
    </xf>
    <xf numFmtId="0" fontId="50" fillId="0" borderId="18"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9" xfId="0" applyFont="1" applyBorder="1" applyAlignment="1">
      <alignment horizontal="center" vertical="center"/>
    </xf>
    <xf numFmtId="0" fontId="50" fillId="0" borderId="20" xfId="0" applyFont="1" applyBorder="1" applyAlignment="1">
      <alignment horizontal="center" vertical="center"/>
    </xf>
    <xf numFmtId="0" fontId="50" fillId="0" borderId="11" xfId="0" applyFont="1" applyBorder="1" applyAlignment="1">
      <alignment horizontal="center" vertical="center"/>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11" xfId="0" applyFont="1" applyBorder="1" applyAlignment="1">
      <alignment horizontal="center" vertical="center" wrapText="1"/>
    </xf>
    <xf numFmtId="0" fontId="50" fillId="4" borderId="19" xfId="0" applyFont="1" applyFill="1" applyBorder="1" applyAlignment="1">
      <alignment horizontal="center" vertical="center" wrapText="1"/>
    </xf>
    <xf numFmtId="0" fontId="50" fillId="4" borderId="11"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4" borderId="10" xfId="0" applyFont="1" applyFill="1" applyBorder="1" applyAlignment="1">
      <alignment horizontal="center" vertical="center" wrapText="1"/>
    </xf>
    <xf numFmtId="0" fontId="50" fillId="0" borderId="10" xfId="0" applyFont="1" applyBorder="1" applyAlignment="1">
      <alignment horizontal="center" vertical="center"/>
    </xf>
    <xf numFmtId="0" fontId="47" fillId="0" borderId="21" xfId="0" applyNumberFormat="1" applyFont="1" applyBorder="1" applyAlignment="1">
      <alignment horizontal="center" vertical="center" wrapText="1"/>
    </xf>
    <xf numFmtId="0" fontId="47" fillId="0" borderId="22" xfId="0" applyNumberFormat="1" applyFont="1" applyBorder="1" applyAlignment="1">
      <alignment horizontal="center" vertical="center" wrapText="1"/>
    </xf>
    <xf numFmtId="0" fontId="47" fillId="0" borderId="23" xfId="0" applyNumberFormat="1" applyFont="1" applyBorder="1" applyAlignment="1">
      <alignment horizontal="center" vertical="center" wrapText="1"/>
    </xf>
    <xf numFmtId="0" fontId="47" fillId="0" borderId="24" xfId="0" applyNumberFormat="1" applyFont="1" applyBorder="1" applyAlignment="1">
      <alignment horizontal="center" vertical="center" wrapText="1"/>
    </xf>
    <xf numFmtId="0" fontId="47" fillId="0" borderId="25" xfId="0" applyNumberFormat="1" applyFont="1" applyBorder="1" applyAlignment="1">
      <alignment horizontal="center" vertical="center" wrapText="1"/>
    </xf>
    <xf numFmtId="0" fontId="47" fillId="0" borderId="0"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14"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5" fillId="0" borderId="15" xfId="0" applyFont="1" applyFill="1" applyBorder="1" applyAlignment="1">
      <alignment horizontal="center" vertical="top" wrapText="1"/>
    </xf>
    <xf numFmtId="0" fontId="3" fillId="0" borderId="10"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2" fontId="6" fillId="0" borderId="18" xfId="0" applyNumberFormat="1" applyFont="1" applyBorder="1" applyAlignment="1">
      <alignment horizontal="center" vertical="center" wrapText="1"/>
    </xf>
    <xf numFmtId="181" fontId="6" fillId="0" borderId="18" xfId="0" applyNumberFormat="1" applyFont="1" applyBorder="1" applyAlignment="1">
      <alignment horizontal="center" vertical="center" wrapText="1"/>
    </xf>
    <xf numFmtId="9" fontId="7" fillId="0" borderId="18" xfId="0" applyNumberFormat="1" applyFont="1" applyBorder="1" applyAlignment="1">
      <alignment horizontal="center" vertical="center" wrapText="1"/>
    </xf>
    <xf numFmtId="181" fontId="7" fillId="0" borderId="18"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33"/>
  <sheetViews>
    <sheetView zoomScale="67" zoomScaleNormal="67" workbookViewId="0" topLeftCell="A16">
      <selection activeCell="M19" sqref="M19"/>
    </sheetView>
  </sheetViews>
  <sheetFormatPr defaultColWidth="9.00390625" defaultRowHeight="15.75"/>
  <cols>
    <col min="1" max="1" width="3.875" style="0" customWidth="1"/>
    <col min="2" max="2" width="16.50390625" style="1" customWidth="1"/>
    <col min="3" max="3" width="11.50390625" style="0" customWidth="1"/>
    <col min="4" max="4" width="6.25390625" style="0" customWidth="1"/>
    <col min="5" max="5" width="5.875" style="0" customWidth="1"/>
    <col min="6" max="6" width="6.125" style="1" customWidth="1"/>
    <col min="7" max="7" width="7.125" style="1" customWidth="1"/>
    <col min="8" max="8" width="7.375" style="0" customWidth="1"/>
    <col min="9" max="9" width="7.125" style="0" customWidth="1"/>
    <col min="10" max="10" width="6.125" style="0" customWidth="1"/>
    <col min="11" max="11" width="5.75390625" style="0" customWidth="1"/>
    <col min="12" max="12" width="6.00390625" style="0" customWidth="1"/>
    <col min="13" max="13" width="41.75390625" style="0" customWidth="1"/>
    <col min="14" max="14" width="9.00390625" style="21" customWidth="1"/>
    <col min="15" max="17" width="9.00390625" style="3" customWidth="1"/>
    <col min="18" max="18" width="9.00390625" style="2" customWidth="1"/>
  </cols>
  <sheetData>
    <row r="2" spans="1:13" ht="45" customHeight="1">
      <c r="A2" s="69" t="s">
        <v>23</v>
      </c>
      <c r="B2" s="70"/>
      <c r="C2" s="70"/>
      <c r="D2" s="70"/>
      <c r="E2" s="70"/>
      <c r="F2" s="70"/>
      <c r="G2" s="70"/>
      <c r="H2" s="70"/>
      <c r="I2" s="70"/>
      <c r="J2" s="70"/>
      <c r="K2" s="70"/>
      <c r="L2" s="70"/>
      <c r="M2" s="70"/>
    </row>
    <row r="3" ht="23.25" customHeight="1"/>
    <row r="4" spans="1:18" s="4" customFormat="1" ht="16.5" customHeight="1">
      <c r="A4" s="74" t="s">
        <v>0</v>
      </c>
      <c r="B4" s="77" t="s">
        <v>22</v>
      </c>
      <c r="C4" s="77" t="s">
        <v>12</v>
      </c>
      <c r="D4" s="84" t="s">
        <v>6</v>
      </c>
      <c r="E4" s="84"/>
      <c r="F4" s="84"/>
      <c r="G4" s="84"/>
      <c r="H4" s="84"/>
      <c r="I4" s="84"/>
      <c r="J4" s="83" t="s">
        <v>7</v>
      </c>
      <c r="K4" s="83"/>
      <c r="L4" s="83"/>
      <c r="M4" s="82" t="s">
        <v>70</v>
      </c>
      <c r="N4" s="85" t="s">
        <v>68</v>
      </c>
      <c r="O4" s="86"/>
      <c r="P4" s="86"/>
      <c r="Q4" s="86"/>
      <c r="R4" s="87"/>
    </row>
    <row r="5" spans="1:18" s="4" customFormat="1" ht="15.75">
      <c r="A5" s="75"/>
      <c r="B5" s="78"/>
      <c r="C5" s="78"/>
      <c r="D5" s="84" t="s">
        <v>1</v>
      </c>
      <c r="E5" s="84"/>
      <c r="F5" s="84"/>
      <c r="G5" s="71" t="s">
        <v>3</v>
      </c>
      <c r="H5" s="72"/>
      <c r="I5" s="73"/>
      <c r="J5" s="80" t="s">
        <v>4</v>
      </c>
      <c r="K5" s="80" t="s">
        <v>2</v>
      </c>
      <c r="L5" s="80" t="s">
        <v>5</v>
      </c>
      <c r="M5" s="82"/>
      <c r="N5" s="88" t="s">
        <v>64</v>
      </c>
      <c r="O5" s="90" t="s">
        <v>65</v>
      </c>
      <c r="P5" s="90" t="s">
        <v>66</v>
      </c>
      <c r="Q5" s="90" t="s">
        <v>67</v>
      </c>
      <c r="R5" s="92" t="s">
        <v>69</v>
      </c>
    </row>
    <row r="6" spans="1:18" s="4" customFormat="1" ht="37.5" customHeight="1">
      <c r="A6" s="76"/>
      <c r="B6" s="79"/>
      <c r="C6" s="79"/>
      <c r="D6" s="6" t="s">
        <v>24</v>
      </c>
      <c r="E6" s="6" t="s">
        <v>10</v>
      </c>
      <c r="F6" s="6" t="s">
        <v>25</v>
      </c>
      <c r="G6" s="6" t="s">
        <v>24</v>
      </c>
      <c r="H6" s="6" t="s">
        <v>10</v>
      </c>
      <c r="I6" s="6" t="s">
        <v>25</v>
      </c>
      <c r="J6" s="81"/>
      <c r="K6" s="81"/>
      <c r="L6" s="81"/>
      <c r="M6" s="82"/>
      <c r="N6" s="89"/>
      <c r="O6" s="91"/>
      <c r="P6" s="91"/>
      <c r="Q6" s="91"/>
      <c r="R6" s="93"/>
    </row>
    <row r="7" spans="1:20" s="4" customFormat="1" ht="374.25" customHeight="1">
      <c r="A7" s="9"/>
      <c r="B7" s="10" t="s">
        <v>63</v>
      </c>
      <c r="C7" s="10"/>
      <c r="D7" s="8">
        <v>63.35</v>
      </c>
      <c r="E7" s="8">
        <v>63.33</v>
      </c>
      <c r="F7" s="8">
        <f>E7-D7</f>
        <v>-0.020000000000003126</v>
      </c>
      <c r="G7" s="8" t="s">
        <v>27</v>
      </c>
      <c r="H7" s="8" t="s">
        <v>45</v>
      </c>
      <c r="I7" s="8">
        <f>33-40</f>
        <v>-7</v>
      </c>
      <c r="J7" s="11">
        <v>56.29</v>
      </c>
      <c r="K7" s="11">
        <v>64.74</v>
      </c>
      <c r="L7" s="11">
        <v>73.02</v>
      </c>
      <c r="M7" s="5" t="s">
        <v>71</v>
      </c>
      <c r="N7" s="22">
        <f>SUM(N8:N17)</f>
        <v>142</v>
      </c>
      <c r="O7" s="23">
        <f>SUM(O8:O17)</f>
        <v>59</v>
      </c>
      <c r="P7" s="23">
        <f>SUM(P8:P17)</f>
        <v>6</v>
      </c>
      <c r="Q7" s="24">
        <f>(O7+P7)/N7</f>
        <v>0.45774647887323944</v>
      </c>
      <c r="R7" s="28">
        <f>N7-S7</f>
        <v>14</v>
      </c>
      <c r="S7" s="20">
        <f>SUM(S8:S17)</f>
        <v>128</v>
      </c>
      <c r="T7" s="29">
        <f>MAX(Q7:Q17)</f>
        <v>0.8461538461538461</v>
      </c>
    </row>
    <row r="8" spans="1:20" ht="399.75" customHeight="1">
      <c r="A8" s="12">
        <v>1</v>
      </c>
      <c r="B8" s="7" t="s">
        <v>8</v>
      </c>
      <c r="C8" s="12" t="s">
        <v>18</v>
      </c>
      <c r="D8" s="7">
        <v>7.5</v>
      </c>
      <c r="E8" s="7">
        <v>6.67</v>
      </c>
      <c r="F8" s="7">
        <v>-0.83</v>
      </c>
      <c r="G8" s="7" t="s">
        <v>26</v>
      </c>
      <c r="H8" s="12" t="s">
        <v>9</v>
      </c>
      <c r="I8" s="12">
        <v>-1</v>
      </c>
      <c r="J8" s="13">
        <v>5.17</v>
      </c>
      <c r="K8" s="13">
        <v>6.88</v>
      </c>
      <c r="L8" s="13">
        <v>7.97</v>
      </c>
      <c r="M8" s="14" t="s">
        <v>54</v>
      </c>
      <c r="N8" s="25">
        <v>19</v>
      </c>
      <c r="O8" s="26">
        <v>10</v>
      </c>
      <c r="P8" s="26"/>
      <c r="Q8" s="27">
        <f>(O8+P8)/N8</f>
        <v>0.5263157894736842</v>
      </c>
      <c r="R8" s="28">
        <f aca="true" t="shared" si="0" ref="R8:R17">N8-S8</f>
        <v>9</v>
      </c>
      <c r="S8" s="2">
        <v>10</v>
      </c>
      <c r="T8" s="30">
        <f>MIN(Q7:Q17)</f>
        <v>0.1111111111111111</v>
      </c>
    </row>
    <row r="9" spans="1:19" s="4" customFormat="1" ht="243.75" customHeight="1">
      <c r="A9" s="12">
        <v>2</v>
      </c>
      <c r="B9" s="5" t="s">
        <v>13</v>
      </c>
      <c r="C9" s="7" t="s">
        <v>17</v>
      </c>
      <c r="D9" s="12">
        <v>6.72</v>
      </c>
      <c r="E9" s="12">
        <v>7.58</v>
      </c>
      <c r="F9" s="7">
        <f>E9-D9</f>
        <v>0.8600000000000003</v>
      </c>
      <c r="G9" s="7" t="s">
        <v>28</v>
      </c>
      <c r="H9" s="15" t="s">
        <v>14</v>
      </c>
      <c r="I9" s="12">
        <f>29-5</f>
        <v>24</v>
      </c>
      <c r="J9" s="13">
        <v>5.71</v>
      </c>
      <c r="K9" s="13">
        <v>7.06</v>
      </c>
      <c r="L9" s="13">
        <v>7.85</v>
      </c>
      <c r="M9" s="5" t="s">
        <v>55</v>
      </c>
      <c r="N9" s="22">
        <v>14</v>
      </c>
      <c r="O9" s="23">
        <v>4</v>
      </c>
      <c r="P9" s="23"/>
      <c r="Q9" s="24">
        <f>(O9+P9)/N9</f>
        <v>0.2857142857142857</v>
      </c>
      <c r="R9" s="28">
        <f t="shared" si="0"/>
        <v>3</v>
      </c>
      <c r="S9" s="20">
        <v>11</v>
      </c>
    </row>
    <row r="10" spans="1:19" s="4" customFormat="1" ht="210.75" customHeight="1">
      <c r="A10" s="12">
        <v>3</v>
      </c>
      <c r="B10" s="5" t="s">
        <v>15</v>
      </c>
      <c r="C10" s="7" t="s">
        <v>16</v>
      </c>
      <c r="D10" s="12">
        <v>5.63</v>
      </c>
      <c r="E10" s="12">
        <v>6.75</v>
      </c>
      <c r="F10" s="7">
        <f>E10-D10</f>
        <v>1.12</v>
      </c>
      <c r="G10" s="7" t="s">
        <v>29</v>
      </c>
      <c r="H10" s="16" t="s">
        <v>19</v>
      </c>
      <c r="I10" s="12">
        <f>45-9</f>
        <v>36</v>
      </c>
      <c r="J10" s="13">
        <v>4.48</v>
      </c>
      <c r="K10" s="13">
        <v>6.02</v>
      </c>
      <c r="L10" s="13">
        <v>7.28</v>
      </c>
      <c r="M10" s="5" t="s">
        <v>56</v>
      </c>
      <c r="N10" s="22">
        <v>17</v>
      </c>
      <c r="O10" s="23">
        <v>6</v>
      </c>
      <c r="P10" s="23">
        <v>2</v>
      </c>
      <c r="Q10" s="24">
        <f aca="true" t="shared" si="1" ref="Q10:Q17">(O10+P10)/N10</f>
        <v>0.47058823529411764</v>
      </c>
      <c r="R10" s="28">
        <f t="shared" si="0"/>
        <v>5</v>
      </c>
      <c r="S10" s="20">
        <v>12</v>
      </c>
    </row>
    <row r="11" spans="1:19" s="4" customFormat="1" ht="329.25" customHeight="1">
      <c r="A11" s="12">
        <v>4</v>
      </c>
      <c r="B11" s="5" t="s">
        <v>20</v>
      </c>
      <c r="C11" s="7" t="s">
        <v>21</v>
      </c>
      <c r="D11" s="12">
        <v>7.26</v>
      </c>
      <c r="E11" s="12">
        <v>7.36</v>
      </c>
      <c r="F11" s="7">
        <f>E11-D11</f>
        <v>0.10000000000000053</v>
      </c>
      <c r="G11" s="7" t="s">
        <v>30</v>
      </c>
      <c r="H11" s="17" t="s">
        <v>31</v>
      </c>
      <c r="I11" s="12">
        <f>48-35</f>
        <v>13</v>
      </c>
      <c r="J11" s="13">
        <v>5.22</v>
      </c>
      <c r="K11" s="13">
        <v>7.46</v>
      </c>
      <c r="L11" s="13">
        <v>8.52</v>
      </c>
      <c r="M11" s="14" t="s">
        <v>57</v>
      </c>
      <c r="N11" s="22">
        <v>14</v>
      </c>
      <c r="O11" s="23">
        <v>3</v>
      </c>
      <c r="P11" s="23">
        <v>1</v>
      </c>
      <c r="Q11" s="24">
        <f t="shared" si="1"/>
        <v>0.2857142857142857</v>
      </c>
      <c r="R11" s="28">
        <f t="shared" si="0"/>
        <v>3</v>
      </c>
      <c r="S11" s="20">
        <v>11</v>
      </c>
    </row>
    <row r="12" spans="1:19" ht="246" customHeight="1">
      <c r="A12" s="12">
        <v>5</v>
      </c>
      <c r="B12" s="5" t="s">
        <v>32</v>
      </c>
      <c r="C12" s="7" t="s">
        <v>33</v>
      </c>
      <c r="D12" s="12">
        <v>7.08</v>
      </c>
      <c r="E12" s="12">
        <v>7.03</v>
      </c>
      <c r="F12" s="7">
        <f aca="true" t="shared" si="2" ref="F12:F17">E12-D12</f>
        <v>-0.04999999999999982</v>
      </c>
      <c r="G12" s="7" t="s">
        <v>34</v>
      </c>
      <c r="H12" s="17" t="s">
        <v>27</v>
      </c>
      <c r="I12" s="12">
        <f>14-33</f>
        <v>-19</v>
      </c>
      <c r="J12" s="13">
        <v>5.1</v>
      </c>
      <c r="K12" s="13">
        <v>7.06</v>
      </c>
      <c r="L12" s="13">
        <v>8.39</v>
      </c>
      <c r="M12" s="5" t="s">
        <v>35</v>
      </c>
      <c r="N12" s="25">
        <v>16</v>
      </c>
      <c r="O12" s="26">
        <v>7</v>
      </c>
      <c r="P12" s="26"/>
      <c r="Q12" s="27">
        <f t="shared" si="1"/>
        <v>0.4375</v>
      </c>
      <c r="R12" s="28">
        <f t="shared" si="0"/>
        <v>7</v>
      </c>
      <c r="S12" s="2">
        <v>9</v>
      </c>
    </row>
    <row r="13" spans="1:19" ht="340.5" customHeight="1">
      <c r="A13" s="12">
        <v>6</v>
      </c>
      <c r="B13" s="5" t="s">
        <v>36</v>
      </c>
      <c r="C13" s="7" t="s">
        <v>37</v>
      </c>
      <c r="D13" s="12">
        <v>6.02</v>
      </c>
      <c r="E13" s="12">
        <v>6.31</v>
      </c>
      <c r="F13" s="7">
        <f t="shared" si="2"/>
        <v>0.29000000000000004</v>
      </c>
      <c r="G13" s="7" t="s">
        <v>11</v>
      </c>
      <c r="H13" s="17" t="s">
        <v>38</v>
      </c>
      <c r="I13" s="12">
        <f>54-22</f>
        <v>32</v>
      </c>
      <c r="J13" s="13">
        <v>3.72</v>
      </c>
      <c r="K13" s="13">
        <v>5.99</v>
      </c>
      <c r="L13" s="13">
        <v>8.38</v>
      </c>
      <c r="M13" s="5" t="s">
        <v>58</v>
      </c>
      <c r="N13" s="25">
        <v>11</v>
      </c>
      <c r="O13" s="26">
        <v>9</v>
      </c>
      <c r="P13" s="26"/>
      <c r="Q13" s="27">
        <f t="shared" si="1"/>
        <v>0.8181818181818182</v>
      </c>
      <c r="R13" s="28">
        <f t="shared" si="0"/>
        <v>-3</v>
      </c>
      <c r="S13" s="2">
        <v>14</v>
      </c>
    </row>
    <row r="14" spans="1:19" ht="311.25" customHeight="1">
      <c r="A14" s="12">
        <v>7</v>
      </c>
      <c r="B14" s="5" t="s">
        <v>39</v>
      </c>
      <c r="C14" s="7" t="s">
        <v>40</v>
      </c>
      <c r="D14" s="12">
        <v>6.49</v>
      </c>
      <c r="E14" s="12">
        <v>7.95</v>
      </c>
      <c r="F14" s="7">
        <f t="shared" si="2"/>
        <v>1.46</v>
      </c>
      <c r="G14" s="7" t="s">
        <v>41</v>
      </c>
      <c r="H14" s="16" t="s">
        <v>42</v>
      </c>
      <c r="I14" s="12">
        <f>28-2</f>
        <v>26</v>
      </c>
      <c r="J14" s="13">
        <v>4.57</v>
      </c>
      <c r="K14" s="13">
        <v>6.82</v>
      </c>
      <c r="L14" s="13">
        <v>8.24</v>
      </c>
      <c r="M14" s="18" t="s">
        <v>59</v>
      </c>
      <c r="N14" s="25">
        <v>9</v>
      </c>
      <c r="O14" s="26">
        <v>2</v>
      </c>
      <c r="P14" s="26">
        <v>2</v>
      </c>
      <c r="Q14" s="27">
        <f t="shared" si="1"/>
        <v>0.4444444444444444</v>
      </c>
      <c r="R14" s="28">
        <f t="shared" si="0"/>
        <v>0</v>
      </c>
      <c r="S14" s="2">
        <v>9</v>
      </c>
    </row>
    <row r="15" spans="1:19" ht="345">
      <c r="A15" s="12">
        <v>8</v>
      </c>
      <c r="B15" s="5" t="s">
        <v>43</v>
      </c>
      <c r="C15" s="7" t="s">
        <v>44</v>
      </c>
      <c r="D15" s="12">
        <v>5.65</v>
      </c>
      <c r="E15" s="12">
        <v>4.72</v>
      </c>
      <c r="F15" s="7">
        <f t="shared" si="2"/>
        <v>-0.9300000000000006</v>
      </c>
      <c r="G15" s="7" t="s">
        <v>45</v>
      </c>
      <c r="H15" s="17" t="s">
        <v>46</v>
      </c>
      <c r="I15" s="12">
        <f>40-63</f>
        <v>-23</v>
      </c>
      <c r="J15" s="13">
        <v>4.72</v>
      </c>
      <c r="K15" s="13">
        <v>6.87</v>
      </c>
      <c r="L15" s="13">
        <v>9.1</v>
      </c>
      <c r="M15" s="14" t="s">
        <v>60</v>
      </c>
      <c r="N15" s="25">
        <v>13</v>
      </c>
      <c r="O15" s="26">
        <v>11</v>
      </c>
      <c r="P15" s="26"/>
      <c r="Q15" s="27">
        <f t="shared" si="1"/>
        <v>0.8461538461538461</v>
      </c>
      <c r="R15" s="28">
        <f t="shared" si="0"/>
        <v>-11</v>
      </c>
      <c r="S15" s="2">
        <v>24</v>
      </c>
    </row>
    <row r="16" spans="1:19" ht="241.5" customHeight="1">
      <c r="A16" s="12">
        <v>9</v>
      </c>
      <c r="B16" s="5" t="s">
        <v>47</v>
      </c>
      <c r="C16" s="7" t="s">
        <v>48</v>
      </c>
      <c r="D16" s="12">
        <v>6.81</v>
      </c>
      <c r="E16" s="12">
        <v>5.64</v>
      </c>
      <c r="F16" s="7">
        <f t="shared" si="2"/>
        <v>-1.17</v>
      </c>
      <c r="G16" s="7" t="s">
        <v>49</v>
      </c>
      <c r="H16" s="17" t="s">
        <v>50</v>
      </c>
      <c r="I16" s="12">
        <f>20-39</f>
        <v>-19</v>
      </c>
      <c r="J16" s="13">
        <v>4.21</v>
      </c>
      <c r="K16" s="13">
        <v>5.81</v>
      </c>
      <c r="L16" s="13">
        <v>7.64</v>
      </c>
      <c r="M16" s="5" t="s">
        <v>62</v>
      </c>
      <c r="N16" s="25">
        <v>11</v>
      </c>
      <c r="O16" s="26">
        <v>5</v>
      </c>
      <c r="P16" s="26">
        <v>1</v>
      </c>
      <c r="Q16" s="27">
        <f t="shared" si="1"/>
        <v>0.5454545454545454</v>
      </c>
      <c r="R16" s="28">
        <f t="shared" si="0"/>
        <v>0</v>
      </c>
      <c r="S16" s="2">
        <v>11</v>
      </c>
    </row>
    <row r="17" spans="1:19" ht="204.75" customHeight="1">
      <c r="A17" s="12">
        <v>10</v>
      </c>
      <c r="B17" s="5" t="s">
        <v>51</v>
      </c>
      <c r="C17" s="7" t="s">
        <v>52</v>
      </c>
      <c r="D17" s="12">
        <v>6.21</v>
      </c>
      <c r="E17" s="12">
        <v>7.29</v>
      </c>
      <c r="F17" s="7">
        <f t="shared" si="2"/>
        <v>1.08</v>
      </c>
      <c r="G17" s="7" t="s">
        <v>53</v>
      </c>
      <c r="H17" s="17" t="s">
        <v>41</v>
      </c>
      <c r="I17" s="12">
        <f>53-28</f>
        <v>25</v>
      </c>
      <c r="J17" s="13">
        <v>5.59</v>
      </c>
      <c r="K17" s="13">
        <v>7.19</v>
      </c>
      <c r="L17" s="13">
        <v>8.03</v>
      </c>
      <c r="M17" s="5" t="s">
        <v>61</v>
      </c>
      <c r="N17" s="25">
        <v>18</v>
      </c>
      <c r="O17" s="26">
        <v>2</v>
      </c>
      <c r="P17" s="26"/>
      <c r="Q17" s="27">
        <f t="shared" si="1"/>
        <v>0.1111111111111111</v>
      </c>
      <c r="R17" s="28">
        <f t="shared" si="0"/>
        <v>1</v>
      </c>
      <c r="S17" s="2">
        <v>17</v>
      </c>
    </row>
    <row r="18" spans="1:12" ht="15.75">
      <c r="A18" s="2"/>
      <c r="B18" s="3"/>
      <c r="C18" s="2"/>
      <c r="D18" s="2"/>
      <c r="E18" s="2"/>
      <c r="F18" s="3"/>
      <c r="G18" s="3"/>
      <c r="H18" s="2"/>
      <c r="I18" s="2"/>
      <c r="J18" s="2"/>
      <c r="K18" s="2"/>
      <c r="L18" s="2"/>
    </row>
    <row r="19" ht="15.75">
      <c r="D19">
        <f>MIN(D8:D17)</f>
        <v>5.63</v>
      </c>
    </row>
    <row r="33" ht="15.75">
      <c r="M33" s="19"/>
    </row>
  </sheetData>
  <sheetProtection/>
  <mergeCells count="18">
    <mergeCell ref="D5:F5"/>
    <mergeCell ref="D4:I4"/>
    <mergeCell ref="N4:R4"/>
    <mergeCell ref="N5:N6"/>
    <mergeCell ref="O5:O6"/>
    <mergeCell ref="P5:P6"/>
    <mergeCell ref="Q5:Q6"/>
    <mergeCell ref="R5:R6"/>
    <mergeCell ref="A2:M2"/>
    <mergeCell ref="G5:I5"/>
    <mergeCell ref="A4:A6"/>
    <mergeCell ref="B4:B6"/>
    <mergeCell ref="J5:J6"/>
    <mergeCell ref="K5:K6"/>
    <mergeCell ref="L5:L6"/>
    <mergeCell ref="M4:M6"/>
    <mergeCell ref="C4:C6"/>
    <mergeCell ref="J4:L4"/>
  </mergeCells>
  <printOptions/>
  <pageMargins left="0.3854166666666667" right="0.2916666666666667" top="0.4479166666666667" bottom="0.20833333333333334" header="0.31496062992125984" footer="0.31496062992125984"/>
  <pageSetup fitToHeight="0"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3:X23"/>
  <sheetViews>
    <sheetView zoomScalePageLayoutView="0" workbookViewId="0" topLeftCell="J16">
      <selection activeCell="G14" sqref="G14"/>
    </sheetView>
  </sheetViews>
  <sheetFormatPr defaultColWidth="9.00390625" defaultRowHeight="15.75"/>
  <cols>
    <col min="18" max="18" width="32.00390625" style="0" customWidth="1"/>
    <col min="20" max="20" width="9.00390625" style="47" customWidth="1"/>
    <col min="22" max="22" width="4.25390625" style="0" customWidth="1"/>
  </cols>
  <sheetData>
    <row r="3" spans="2:15" ht="242.25">
      <c r="B3" s="55" t="s">
        <v>80</v>
      </c>
      <c r="C3" s="55" t="s">
        <v>191</v>
      </c>
      <c r="D3" s="55" t="s">
        <v>192</v>
      </c>
      <c r="E3" s="55" t="s">
        <v>193</v>
      </c>
      <c r="F3" s="55" t="s">
        <v>194</v>
      </c>
      <c r="G3" s="55" t="s">
        <v>195</v>
      </c>
      <c r="H3" s="55" t="s">
        <v>196</v>
      </c>
      <c r="I3" s="55" t="s">
        <v>197</v>
      </c>
      <c r="J3" s="55" t="s">
        <v>198</v>
      </c>
      <c r="K3" s="55" t="s">
        <v>199</v>
      </c>
      <c r="L3" s="55" t="s">
        <v>200</v>
      </c>
      <c r="M3" s="55" t="s">
        <v>201</v>
      </c>
      <c r="N3" s="55" t="s">
        <v>202</v>
      </c>
      <c r="O3" s="55" t="s">
        <v>203</v>
      </c>
    </row>
    <row r="4" spans="1:15" ht="15.75">
      <c r="A4" s="41" t="s">
        <v>83</v>
      </c>
      <c r="B4" s="32">
        <v>4.966159820556641</v>
      </c>
      <c r="C4" s="38">
        <v>0.5652173757553101</v>
      </c>
      <c r="D4" s="38">
        <v>0.6111111044883728</v>
      </c>
      <c r="E4" s="38">
        <v>0.5714285969734192</v>
      </c>
      <c r="F4" s="38">
        <v>0.6666666865348816</v>
      </c>
      <c r="G4" s="38">
        <v>0.7692307829856873</v>
      </c>
      <c r="H4" s="38">
        <v>0.529411792755127</v>
      </c>
      <c r="I4" s="38">
        <v>0.6153846383094788</v>
      </c>
      <c r="J4" s="38">
        <v>0.420560747385025</v>
      </c>
      <c r="K4" s="38">
        <v>0.699999988079071</v>
      </c>
      <c r="L4" s="38">
        <v>0.1682243049144745</v>
      </c>
      <c r="M4" s="38">
        <v>0.75</v>
      </c>
      <c r="N4" s="45">
        <v>0.0034762455616146326</v>
      </c>
      <c r="O4" s="38">
        <v>0.3333333432674408</v>
      </c>
    </row>
    <row r="5" spans="1:15" ht="15.75">
      <c r="A5" s="42" t="s">
        <v>103</v>
      </c>
      <c r="B5" s="32">
        <v>4.966159820556641</v>
      </c>
      <c r="C5" s="38">
        <v>0.4516128897666931</v>
      </c>
      <c r="D5" s="38">
        <v>0.4285714328289032</v>
      </c>
      <c r="E5" s="38">
        <v>0.4545454680919647</v>
      </c>
      <c r="F5" s="38">
        <v>0.4166666567325592</v>
      </c>
      <c r="G5" s="38">
        <v>0.4864864945411682</v>
      </c>
      <c r="H5" s="38">
        <v>0.38461539149284363</v>
      </c>
      <c r="I5" s="38">
        <v>0.4000000059604645</v>
      </c>
      <c r="J5" s="38">
        <v>0.1041666641831398</v>
      </c>
      <c r="K5" s="38">
        <v>0.2666666805744171</v>
      </c>
      <c r="L5" s="38">
        <v>0.06666667014360428</v>
      </c>
      <c r="M5" s="38">
        <v>0.3636363744735718</v>
      </c>
      <c r="N5" s="45">
        <v>0.0008352474542334676</v>
      </c>
      <c r="O5" s="38">
        <v>0.20000000298023224</v>
      </c>
    </row>
    <row r="6" spans="1:15" ht="15.75">
      <c r="A6" s="42" t="s">
        <v>2</v>
      </c>
      <c r="B6" s="32">
        <v>6.846273899078369</v>
      </c>
      <c r="C6" s="38">
        <v>0.8260869383811951</v>
      </c>
      <c r="D6" s="38">
        <v>0.8205128312110901</v>
      </c>
      <c r="E6" s="38">
        <v>0.8636363744735718</v>
      </c>
      <c r="F6" s="38">
        <v>0.7941176295280457</v>
      </c>
      <c r="G6" s="38">
        <v>0.8214285969734192</v>
      </c>
      <c r="H6" s="38">
        <v>0.8095238208770752</v>
      </c>
      <c r="I6" s="38">
        <v>0.8333333134651184</v>
      </c>
      <c r="J6" s="38">
        <v>0.28333333134651184</v>
      </c>
      <c r="K6" s="38">
        <v>0.6326530575752258</v>
      </c>
      <c r="L6" s="38">
        <v>0.2083333283662796</v>
      </c>
      <c r="M6" s="38">
        <v>0.75</v>
      </c>
      <c r="N6" s="45">
        <v>0.0076347533613443375</v>
      </c>
      <c r="O6" s="38">
        <v>0.8333333134651184</v>
      </c>
    </row>
    <row r="7" spans="1:15" ht="15.75">
      <c r="A7" s="42" t="s">
        <v>104</v>
      </c>
      <c r="B7" s="32">
        <v>8.544469833374023</v>
      </c>
      <c r="C7" s="38">
        <v>0.9814814925193787</v>
      </c>
      <c r="D7" s="38">
        <v>1</v>
      </c>
      <c r="E7" s="38">
        <v>1</v>
      </c>
      <c r="F7" s="38">
        <v>0.9545454382896423</v>
      </c>
      <c r="G7" s="38">
        <v>1</v>
      </c>
      <c r="H7" s="38">
        <v>1</v>
      </c>
      <c r="I7" s="38">
        <v>0.9795918464660645</v>
      </c>
      <c r="J7" s="38">
        <v>0.582524299621582</v>
      </c>
      <c r="K7" s="38">
        <v>0.9230769276618958</v>
      </c>
      <c r="L7" s="38">
        <v>0.6808510422706604</v>
      </c>
      <c r="M7" s="38">
        <v>1</v>
      </c>
      <c r="N7" s="45">
        <v>0.027852484956383705</v>
      </c>
      <c r="O7" s="38">
        <v>0.9833333492279053</v>
      </c>
    </row>
    <row r="8" spans="1:15" ht="15.75">
      <c r="A8" s="42" t="s">
        <v>105</v>
      </c>
      <c r="B8">
        <v>63</v>
      </c>
      <c r="C8">
        <v>60</v>
      </c>
      <c r="D8">
        <v>56</v>
      </c>
      <c r="E8">
        <v>59</v>
      </c>
      <c r="F8">
        <v>53</v>
      </c>
      <c r="G8">
        <v>44</v>
      </c>
      <c r="H8">
        <v>60</v>
      </c>
      <c r="I8">
        <v>60</v>
      </c>
      <c r="J8">
        <v>12</v>
      </c>
      <c r="K8">
        <v>22</v>
      </c>
      <c r="L8">
        <v>46</v>
      </c>
      <c r="M8">
        <v>32</v>
      </c>
      <c r="N8">
        <v>57</v>
      </c>
      <c r="O8">
        <v>57</v>
      </c>
    </row>
    <row r="9" spans="19:24" ht="15.75">
      <c r="S9" s="41" t="s">
        <v>1</v>
      </c>
      <c r="T9" s="48" t="s">
        <v>105</v>
      </c>
      <c r="U9" s="42" t="s">
        <v>103</v>
      </c>
      <c r="W9" s="42" t="s">
        <v>104</v>
      </c>
      <c r="X9" s="42" t="s">
        <v>2</v>
      </c>
    </row>
    <row r="10" spans="18:24" ht="15.75">
      <c r="R10" s="55" t="s">
        <v>80</v>
      </c>
      <c r="S10" s="32">
        <v>4.966159820556641</v>
      </c>
      <c r="T10" s="47">
        <v>63</v>
      </c>
      <c r="U10" s="32">
        <v>4.966159820556641</v>
      </c>
      <c r="W10" s="32">
        <v>8.544469833374023</v>
      </c>
      <c r="X10" s="32">
        <v>6.846273899078369</v>
      </c>
    </row>
    <row r="11" spans="17:24" ht="25.5">
      <c r="Q11">
        <v>1</v>
      </c>
      <c r="R11" s="55" t="s">
        <v>191</v>
      </c>
      <c r="S11" s="38">
        <v>0.5652173757553101</v>
      </c>
      <c r="T11" s="47">
        <v>60</v>
      </c>
      <c r="U11" s="38">
        <v>0.4516128897666931</v>
      </c>
      <c r="W11" s="38">
        <v>0.9814814925193787</v>
      </c>
      <c r="X11" s="38">
        <v>0.8260869383811951</v>
      </c>
    </row>
    <row r="12" spans="17:24" ht="38.25">
      <c r="Q12">
        <v>2</v>
      </c>
      <c r="R12" s="55" t="s">
        <v>192</v>
      </c>
      <c r="S12" s="38">
        <v>0.6111111044883728</v>
      </c>
      <c r="T12" s="47">
        <v>56</v>
      </c>
      <c r="U12" s="38">
        <v>0.4285714328289032</v>
      </c>
      <c r="W12" s="38">
        <v>1</v>
      </c>
      <c r="X12" s="38">
        <v>0.8205128312110901</v>
      </c>
    </row>
    <row r="13" spans="17:24" ht="38.25">
      <c r="Q13">
        <v>3</v>
      </c>
      <c r="R13" s="55" t="s">
        <v>193</v>
      </c>
      <c r="S13" s="38">
        <v>0.5714285969734192</v>
      </c>
      <c r="T13" s="47">
        <v>59</v>
      </c>
      <c r="U13" s="38">
        <v>0.4545454680919647</v>
      </c>
      <c r="W13" s="38">
        <v>1</v>
      </c>
      <c r="X13" s="38">
        <v>0.8636363744735718</v>
      </c>
    </row>
    <row r="14" spans="17:24" ht="51">
      <c r="Q14">
        <v>4</v>
      </c>
      <c r="R14" s="55" t="s">
        <v>194</v>
      </c>
      <c r="S14" s="38">
        <v>0.6666666865348816</v>
      </c>
      <c r="T14" s="47">
        <v>53</v>
      </c>
      <c r="U14" s="38">
        <v>0.4166666567325592</v>
      </c>
      <c r="W14" s="38">
        <v>0.9545454382896423</v>
      </c>
      <c r="X14" s="38">
        <v>0.7941176295280457</v>
      </c>
    </row>
    <row r="15" spans="17:24" ht="51">
      <c r="Q15">
        <v>5</v>
      </c>
      <c r="R15" s="55" t="s">
        <v>195</v>
      </c>
      <c r="S15" s="38">
        <v>0.7692307829856873</v>
      </c>
      <c r="T15" s="47">
        <v>44</v>
      </c>
      <c r="U15" s="38">
        <v>0.4864864945411682</v>
      </c>
      <c r="W15" s="38">
        <v>1</v>
      </c>
      <c r="X15" s="38">
        <v>0.8214285969734192</v>
      </c>
    </row>
    <row r="16" spans="17:24" ht="63.75">
      <c r="Q16">
        <v>6</v>
      </c>
      <c r="R16" s="55" t="s">
        <v>196</v>
      </c>
      <c r="S16" s="38">
        <v>0.529411792755127</v>
      </c>
      <c r="T16" s="47">
        <v>60</v>
      </c>
      <c r="U16" s="38">
        <v>0.38461539149284363</v>
      </c>
      <c r="W16" s="38">
        <v>1</v>
      </c>
      <c r="X16" s="38">
        <v>0.8095238208770752</v>
      </c>
    </row>
    <row r="17" spans="17:24" ht="38.25">
      <c r="Q17">
        <v>7</v>
      </c>
      <c r="R17" s="55" t="s">
        <v>197</v>
      </c>
      <c r="S17" s="38">
        <v>0.6153846383094788</v>
      </c>
      <c r="T17" s="47">
        <v>60</v>
      </c>
      <c r="U17" s="38">
        <v>0.4000000059604645</v>
      </c>
      <c r="W17" s="38">
        <v>0.9795918464660645</v>
      </c>
      <c r="X17" s="38">
        <v>0.8333333134651184</v>
      </c>
    </row>
    <row r="18" spans="17:24" ht="51">
      <c r="Q18">
        <v>8</v>
      </c>
      <c r="R18" s="55" t="s">
        <v>198</v>
      </c>
      <c r="S18" s="38">
        <v>0.420560747385025</v>
      </c>
      <c r="T18" s="47">
        <v>12</v>
      </c>
      <c r="U18" s="38">
        <v>0.1041666641831398</v>
      </c>
      <c r="W18" s="38">
        <v>0.582524299621582</v>
      </c>
      <c r="X18" s="38">
        <v>0.28333333134651184</v>
      </c>
    </row>
    <row r="19" spans="17:24" ht="51">
      <c r="Q19">
        <v>9</v>
      </c>
      <c r="R19" s="55" t="s">
        <v>199</v>
      </c>
      <c r="S19" s="38">
        <v>0.699999988079071</v>
      </c>
      <c r="T19" s="47">
        <v>22</v>
      </c>
      <c r="U19" s="38">
        <v>0.2666666805744171</v>
      </c>
      <c r="W19" s="38">
        <v>0.9230769276618958</v>
      </c>
      <c r="X19" s="38">
        <v>0.6326530575752258</v>
      </c>
    </row>
    <row r="20" spans="17:24" ht="38.25">
      <c r="Q20">
        <v>10</v>
      </c>
      <c r="R20" s="55" t="s">
        <v>200</v>
      </c>
      <c r="S20" s="38">
        <v>0.1682243049144745</v>
      </c>
      <c r="T20" s="47">
        <v>46</v>
      </c>
      <c r="U20" s="38">
        <v>0.06666667014360428</v>
      </c>
      <c r="W20" s="38">
        <v>0.6808510422706604</v>
      </c>
      <c r="X20" s="38">
        <v>0.2083333283662796</v>
      </c>
    </row>
    <row r="21" spans="17:24" ht="51">
      <c r="Q21">
        <v>11</v>
      </c>
      <c r="R21" s="55" t="s">
        <v>201</v>
      </c>
      <c r="S21" s="38">
        <v>0.75</v>
      </c>
      <c r="T21" s="47">
        <v>32</v>
      </c>
      <c r="U21" s="38">
        <v>0.3636363744735718</v>
      </c>
      <c r="W21" s="38">
        <v>1</v>
      </c>
      <c r="X21" s="38">
        <v>0.75</v>
      </c>
    </row>
    <row r="22" spans="17:24" ht="25.5">
      <c r="Q22">
        <v>12</v>
      </c>
      <c r="R22" s="55" t="s">
        <v>202</v>
      </c>
      <c r="S22" s="45">
        <v>0.0034762455616146326</v>
      </c>
      <c r="T22" s="47">
        <v>57</v>
      </c>
      <c r="U22" s="45">
        <v>0.0008352474542334676</v>
      </c>
      <c r="W22" s="45">
        <v>0.027852484956383705</v>
      </c>
      <c r="X22" s="45">
        <v>0.0076347533613443375</v>
      </c>
    </row>
    <row r="23" spans="17:24" ht="25.5">
      <c r="Q23">
        <v>13</v>
      </c>
      <c r="R23" s="55" t="s">
        <v>203</v>
      </c>
      <c r="S23" s="38">
        <v>0.3333333432674408</v>
      </c>
      <c r="T23" s="47">
        <v>57</v>
      </c>
      <c r="U23" s="38">
        <v>0.20000000298023224</v>
      </c>
      <c r="W23" s="38">
        <v>0.9833333492279053</v>
      </c>
      <c r="X23" s="38">
        <v>0.8333333134651184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3:W20"/>
  <sheetViews>
    <sheetView zoomScalePageLayoutView="0" workbookViewId="0" topLeftCell="Q11">
      <selection activeCell="G14" sqref="G14"/>
    </sheetView>
  </sheetViews>
  <sheetFormatPr defaultColWidth="9.00390625" defaultRowHeight="15.75"/>
  <cols>
    <col min="17" max="17" width="32.625" style="0" customWidth="1"/>
    <col min="19" max="19" width="9.00390625" style="47" customWidth="1"/>
  </cols>
  <sheetData>
    <row r="3" spans="2:13" ht="153.75" thickBot="1">
      <c r="B3" s="53" t="s">
        <v>81</v>
      </c>
      <c r="C3" s="54" t="s">
        <v>204</v>
      </c>
      <c r="D3" s="54" t="s">
        <v>205</v>
      </c>
      <c r="E3" s="54" t="s">
        <v>206</v>
      </c>
      <c r="F3" s="54" t="s">
        <v>207</v>
      </c>
      <c r="G3" s="54" t="s">
        <v>208</v>
      </c>
      <c r="H3" s="54" t="s">
        <v>209</v>
      </c>
      <c r="I3" s="54" t="s">
        <v>210</v>
      </c>
      <c r="J3" s="54" t="s">
        <v>211</v>
      </c>
      <c r="K3" s="54" t="s">
        <v>212</v>
      </c>
      <c r="L3" s="54" t="s">
        <v>213</v>
      </c>
      <c r="M3" s="54" t="s">
        <v>214</v>
      </c>
    </row>
    <row r="4" spans="1:13" ht="16.5" thickTop="1">
      <c r="A4" s="41" t="s">
        <v>83</v>
      </c>
      <c r="B4" s="32">
        <v>5.641720294952393</v>
      </c>
      <c r="C4" s="38">
        <v>0.7171717286109924</v>
      </c>
      <c r="D4" s="38">
        <v>0.16304348409175873</v>
      </c>
      <c r="E4" s="38">
        <v>0.1744185984134674</v>
      </c>
      <c r="F4" s="32">
        <v>4.006578947368421</v>
      </c>
      <c r="G4" s="32">
        <v>1.3478260869565217</v>
      </c>
      <c r="H4" s="38">
        <v>0.4893617033958435</v>
      </c>
      <c r="I4" s="32">
        <v>58.359375</v>
      </c>
      <c r="J4" s="32">
        <v>19.089999999999964</v>
      </c>
      <c r="K4" s="38">
        <v>0.46875</v>
      </c>
      <c r="L4" s="38">
        <v>0.6703296899795532</v>
      </c>
      <c r="M4" s="32">
        <v>5.8650000000000055</v>
      </c>
    </row>
    <row r="5" spans="1:13" ht="15.75">
      <c r="A5" s="42" t="s">
        <v>103</v>
      </c>
      <c r="B5" s="32">
        <v>4.209158897399902</v>
      </c>
      <c r="C5" s="38">
        <v>0.511904776096344</v>
      </c>
      <c r="D5" s="38">
        <v>0.16304348409175873</v>
      </c>
      <c r="E5" s="38">
        <v>0.16483516991138458</v>
      </c>
      <c r="F5" s="32">
        <v>2.4670063694267514</v>
      </c>
      <c r="G5" s="32">
        <v>0.6067415730337079</v>
      </c>
      <c r="H5" s="38">
        <v>0.30219781398773193</v>
      </c>
      <c r="I5" s="32">
        <v>32.15555555555556</v>
      </c>
      <c r="J5" s="32">
        <v>10.269999999999987</v>
      </c>
      <c r="K5" s="38">
        <v>0.20999999344348907</v>
      </c>
      <c r="L5" s="38">
        <v>0.46236559748649597</v>
      </c>
      <c r="M5" s="32">
        <v>4.7986666666666755</v>
      </c>
    </row>
    <row r="6" spans="1:13" ht="15.75">
      <c r="A6" s="42" t="s">
        <v>2</v>
      </c>
      <c r="B6" s="32">
        <v>5.811818599700928</v>
      </c>
      <c r="C6" s="38">
        <v>0.7339449524879456</v>
      </c>
      <c r="D6" s="38">
        <v>0.35185185074806213</v>
      </c>
      <c r="E6" s="38">
        <v>0.3035714328289032</v>
      </c>
      <c r="F6" s="32">
        <v>5.715886075949367</v>
      </c>
      <c r="G6" s="32">
        <v>1.5136363636363637</v>
      </c>
      <c r="H6" s="38">
        <v>0.5423728823661804</v>
      </c>
      <c r="I6" s="32">
        <v>52.84615384615385</v>
      </c>
      <c r="J6" s="32">
        <v>20.070000000000004</v>
      </c>
      <c r="K6" s="38">
        <v>0.5476190447807312</v>
      </c>
      <c r="L6" s="38">
        <v>0.692307710647583</v>
      </c>
      <c r="M6" s="32">
        <v>6.1556666666666695</v>
      </c>
    </row>
    <row r="7" spans="1:13" ht="15.75">
      <c r="A7" s="42" t="s">
        <v>104</v>
      </c>
      <c r="B7" s="32">
        <v>7.6428751945495605</v>
      </c>
      <c r="C7" s="38">
        <v>0.9375</v>
      </c>
      <c r="D7" s="38">
        <v>0.6907216310501099</v>
      </c>
      <c r="E7" s="38">
        <v>0.5054945349693298</v>
      </c>
      <c r="F7" s="32">
        <v>11.988823529411764</v>
      </c>
      <c r="G7" s="32">
        <v>6.372340425531915</v>
      </c>
      <c r="H7" s="38">
        <v>0.7019230723381042</v>
      </c>
      <c r="I7" s="32">
        <v>70.01449275362319</v>
      </c>
      <c r="J7" s="32">
        <v>48.5</v>
      </c>
      <c r="K7" s="38">
        <v>0.8048780560493469</v>
      </c>
      <c r="L7" s="38">
        <v>0.8089886903762817</v>
      </c>
      <c r="M7" s="32">
        <v>7.013333333333324</v>
      </c>
    </row>
    <row r="8" spans="1:23" ht="15.75">
      <c r="A8" s="42" t="s">
        <v>105</v>
      </c>
      <c r="B8">
        <v>39</v>
      </c>
      <c r="C8">
        <v>34</v>
      </c>
      <c r="D8">
        <v>63</v>
      </c>
      <c r="E8">
        <v>61</v>
      </c>
      <c r="F8">
        <v>15</v>
      </c>
      <c r="G8">
        <v>27</v>
      </c>
      <c r="H8">
        <v>44</v>
      </c>
      <c r="I8">
        <v>22</v>
      </c>
      <c r="J8">
        <v>34</v>
      </c>
      <c r="K8">
        <v>49</v>
      </c>
      <c r="L8">
        <v>37</v>
      </c>
      <c r="M8">
        <v>45</v>
      </c>
      <c r="R8" s="41" t="s">
        <v>1</v>
      </c>
      <c r="S8" s="48" t="s">
        <v>105</v>
      </c>
      <c r="T8" s="42" t="s">
        <v>103</v>
      </c>
      <c r="V8" s="42" t="s">
        <v>104</v>
      </c>
      <c r="W8" s="42" t="s">
        <v>2</v>
      </c>
    </row>
    <row r="9" spans="17:23" ht="16.5" thickBot="1">
      <c r="Q9" s="53" t="s">
        <v>81</v>
      </c>
      <c r="R9" s="32">
        <v>5.641720294952393</v>
      </c>
      <c r="S9" s="47">
        <v>39</v>
      </c>
      <c r="T9" s="32">
        <v>4.209158897399902</v>
      </c>
      <c r="V9" s="32">
        <v>7.6428751945495605</v>
      </c>
      <c r="W9" s="32">
        <v>5.811818599700928</v>
      </c>
    </row>
    <row r="10" spans="16:23" ht="39.75" thickBot="1" thickTop="1">
      <c r="P10">
        <v>1</v>
      </c>
      <c r="Q10" s="54" t="s">
        <v>204</v>
      </c>
      <c r="R10" s="38">
        <v>0.7171717286109924</v>
      </c>
      <c r="S10" s="47">
        <v>34</v>
      </c>
      <c r="T10" s="38">
        <v>0.511904776096344</v>
      </c>
      <c r="V10" s="38">
        <v>0.9375</v>
      </c>
      <c r="W10" s="38">
        <v>0.7339449524879456</v>
      </c>
    </row>
    <row r="11" spans="16:23" ht="39.75" thickBot="1" thickTop="1">
      <c r="P11">
        <v>2</v>
      </c>
      <c r="Q11" s="54" t="s">
        <v>205</v>
      </c>
      <c r="R11" s="38">
        <v>0.16304348409175873</v>
      </c>
      <c r="S11" s="47">
        <v>63</v>
      </c>
      <c r="T11" s="38">
        <v>0.16304348409175873</v>
      </c>
      <c r="V11" s="38">
        <v>0.6907216310501099</v>
      </c>
      <c r="W11" s="38">
        <v>0.35185185074806213</v>
      </c>
    </row>
    <row r="12" spans="16:23" ht="39.75" thickBot="1" thickTop="1">
      <c r="P12">
        <v>3</v>
      </c>
      <c r="Q12" s="54" t="s">
        <v>206</v>
      </c>
      <c r="R12" s="38">
        <v>0.1744185984134674</v>
      </c>
      <c r="S12" s="47">
        <v>61</v>
      </c>
      <c r="T12" s="38">
        <v>0.16483516991138458</v>
      </c>
      <c r="V12" s="38">
        <v>0.5054945349693298</v>
      </c>
      <c r="W12" s="38">
        <v>0.3035714328289032</v>
      </c>
    </row>
    <row r="13" spans="16:23" ht="27" thickBot="1" thickTop="1">
      <c r="P13">
        <v>4</v>
      </c>
      <c r="Q13" s="54" t="s">
        <v>207</v>
      </c>
      <c r="R13" s="32">
        <v>4.006578947368421</v>
      </c>
      <c r="S13" s="47">
        <v>15</v>
      </c>
      <c r="T13" s="32">
        <v>2.4670063694267514</v>
      </c>
      <c r="V13" s="32">
        <v>11.988823529411764</v>
      </c>
      <c r="W13" s="32">
        <v>5.715886075949367</v>
      </c>
    </row>
    <row r="14" spans="16:23" ht="27" thickBot="1" thickTop="1">
      <c r="P14">
        <v>5</v>
      </c>
      <c r="Q14" s="54" t="s">
        <v>208</v>
      </c>
      <c r="R14" s="32">
        <v>1.3478260869565217</v>
      </c>
      <c r="S14" s="47">
        <v>27</v>
      </c>
      <c r="T14" s="32">
        <v>0.6067415730337079</v>
      </c>
      <c r="V14" s="32">
        <v>6.372340425531915</v>
      </c>
      <c r="W14" s="32">
        <v>1.5136363636363637</v>
      </c>
    </row>
    <row r="15" spans="16:23" ht="27" thickBot="1" thickTop="1">
      <c r="P15">
        <v>6</v>
      </c>
      <c r="Q15" s="54" t="s">
        <v>209</v>
      </c>
      <c r="R15" s="38">
        <v>0.4893617033958435</v>
      </c>
      <c r="S15" s="47">
        <v>44</v>
      </c>
      <c r="T15" s="38">
        <v>0.30219781398773193</v>
      </c>
      <c r="V15" s="38">
        <v>0.7019230723381042</v>
      </c>
      <c r="W15" s="38">
        <v>0.5423728823661804</v>
      </c>
    </row>
    <row r="16" spans="16:23" ht="39.75" thickBot="1" thickTop="1">
      <c r="P16">
        <v>7</v>
      </c>
      <c r="Q16" s="54" t="s">
        <v>210</v>
      </c>
      <c r="R16" s="32">
        <v>58.359375</v>
      </c>
      <c r="S16" s="47">
        <v>22</v>
      </c>
      <c r="T16" s="32">
        <v>32.15555555555556</v>
      </c>
      <c r="V16" s="32">
        <v>70.01449275362319</v>
      </c>
      <c r="W16" s="32">
        <v>52.84615384615385</v>
      </c>
    </row>
    <row r="17" spans="16:23" ht="39.75" thickBot="1" thickTop="1">
      <c r="P17">
        <v>8</v>
      </c>
      <c r="Q17" s="54" t="s">
        <v>211</v>
      </c>
      <c r="R17" s="32">
        <v>19.089999999999964</v>
      </c>
      <c r="S17" s="47">
        <v>34</v>
      </c>
      <c r="T17" s="32">
        <v>10.269999999999987</v>
      </c>
      <c r="V17" s="32">
        <v>48.5</v>
      </c>
      <c r="W17" s="32">
        <v>20.070000000000004</v>
      </c>
    </row>
    <row r="18" spans="16:23" ht="39.75" thickBot="1" thickTop="1">
      <c r="P18">
        <v>9</v>
      </c>
      <c r="Q18" s="54" t="s">
        <v>212</v>
      </c>
      <c r="R18" s="38">
        <v>0.46875</v>
      </c>
      <c r="S18" s="47">
        <v>49</v>
      </c>
      <c r="T18" s="38">
        <v>0.20999999344348907</v>
      </c>
      <c r="V18" s="38">
        <v>0.8048780560493469</v>
      </c>
      <c r="W18" s="38">
        <v>0.5476190447807312</v>
      </c>
    </row>
    <row r="19" spans="16:23" ht="27" thickBot="1" thickTop="1">
      <c r="P19">
        <v>10</v>
      </c>
      <c r="Q19" s="54" t="s">
        <v>213</v>
      </c>
      <c r="R19" s="38">
        <v>0.6703296899795532</v>
      </c>
      <c r="S19" s="47">
        <v>37</v>
      </c>
      <c r="T19" s="38">
        <v>0.46236559748649597</v>
      </c>
      <c r="V19" s="38">
        <v>0.8089886903762817</v>
      </c>
      <c r="W19" s="38">
        <v>0.692307710647583</v>
      </c>
    </row>
    <row r="20" spans="16:23" ht="27" thickBot="1" thickTop="1">
      <c r="P20">
        <v>11</v>
      </c>
      <c r="Q20" s="54" t="s">
        <v>214</v>
      </c>
      <c r="R20" s="32">
        <v>5.8650000000000055</v>
      </c>
      <c r="S20" s="47">
        <v>45</v>
      </c>
      <c r="T20" s="32">
        <v>4.7986666666666755</v>
      </c>
      <c r="V20" s="32">
        <v>7.013333333333324</v>
      </c>
      <c r="W20" s="32">
        <v>6.1556666666666695</v>
      </c>
    </row>
    <row r="21" ht="16.5" thickTop="1"/>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3:AB27"/>
  <sheetViews>
    <sheetView zoomScalePageLayoutView="0" workbookViewId="0" topLeftCell="S18">
      <selection activeCell="G14" sqref="G14"/>
    </sheetView>
  </sheetViews>
  <sheetFormatPr defaultColWidth="9.00390625" defaultRowHeight="15.75"/>
  <cols>
    <col min="22" max="22" width="35.00390625" style="0" customWidth="1"/>
    <col min="24" max="24" width="9.00390625" style="47" customWidth="1"/>
  </cols>
  <sheetData>
    <row r="3" spans="2:20" ht="192" thickBot="1">
      <c r="B3" s="53" t="s">
        <v>82</v>
      </c>
      <c r="C3" s="54" t="s">
        <v>215</v>
      </c>
      <c r="D3" s="54" t="s">
        <v>216</v>
      </c>
      <c r="E3" s="54" t="s">
        <v>217</v>
      </c>
      <c r="F3" s="54" t="s">
        <v>218</v>
      </c>
      <c r="G3" s="54" t="s">
        <v>219</v>
      </c>
      <c r="H3" s="54" t="s">
        <v>220</v>
      </c>
      <c r="I3" s="54" t="s">
        <v>221</v>
      </c>
      <c r="J3" s="54" t="s">
        <v>222</v>
      </c>
      <c r="K3" s="54" t="s">
        <v>223</v>
      </c>
      <c r="L3" s="54" t="s">
        <v>224</v>
      </c>
      <c r="M3" s="54" t="s">
        <v>225</v>
      </c>
      <c r="N3" s="54" t="s">
        <v>226</v>
      </c>
      <c r="O3" s="54" t="s">
        <v>227</v>
      </c>
      <c r="P3" s="54" t="s">
        <v>228</v>
      </c>
      <c r="Q3" s="54" t="s">
        <v>229</v>
      </c>
      <c r="R3" s="54" t="s">
        <v>230</v>
      </c>
      <c r="S3" s="54" t="s">
        <v>231</v>
      </c>
      <c r="T3" s="54" t="s">
        <v>232</v>
      </c>
    </row>
    <row r="4" spans="1:20" ht="16.5" thickTop="1">
      <c r="A4" s="41" t="s">
        <v>83</v>
      </c>
      <c r="B4" s="32">
        <v>7.287644386291504</v>
      </c>
      <c r="C4" s="38">
        <v>0.4699999988079071</v>
      </c>
      <c r="D4" s="38">
        <v>0.9278350472450256</v>
      </c>
      <c r="E4" s="38">
        <v>0.5247524976730347</v>
      </c>
      <c r="F4" s="38">
        <v>0.5400000214576721</v>
      </c>
      <c r="G4" s="38">
        <v>0.9795918464660645</v>
      </c>
      <c r="H4" s="38">
        <v>0.907216489315033</v>
      </c>
      <c r="I4" s="38">
        <v>0.8723404407501221</v>
      </c>
      <c r="J4" s="38">
        <v>0.8854166865348816</v>
      </c>
      <c r="K4" s="38">
        <v>0.8130841255187988</v>
      </c>
      <c r="L4" s="38">
        <v>0.7102803587913513</v>
      </c>
      <c r="M4" s="38">
        <v>0.9587628841400146</v>
      </c>
      <c r="N4" s="32">
        <v>0.05793742835521698</v>
      </c>
      <c r="O4" s="38">
        <v>0.07692307978868484</v>
      </c>
      <c r="P4" s="38">
        <v>0.9230769276618958</v>
      </c>
      <c r="Q4" s="38">
        <v>0.7731958627700806</v>
      </c>
      <c r="R4" s="38">
        <v>0.039603959769010544</v>
      </c>
      <c r="S4" s="38">
        <v>0.6363636255264282</v>
      </c>
      <c r="T4" s="38">
        <v>0</v>
      </c>
    </row>
    <row r="5" spans="1:20" ht="15.75">
      <c r="A5" s="42" t="s">
        <v>103</v>
      </c>
      <c r="B5" s="32">
        <v>5.589117050170898</v>
      </c>
      <c r="C5" s="38">
        <v>0.19540229439735413</v>
      </c>
      <c r="D5" s="38">
        <v>0.8020833134651184</v>
      </c>
      <c r="E5" s="38">
        <v>0.29891303181648254</v>
      </c>
      <c r="F5" s="38">
        <v>0.07262569665908813</v>
      </c>
      <c r="G5" s="38">
        <v>0.8584070801734924</v>
      </c>
      <c r="H5" s="38">
        <v>0.6010928750038147</v>
      </c>
      <c r="I5" s="38">
        <v>0.6060606241226196</v>
      </c>
      <c r="J5" s="38">
        <v>0.3681318759918213</v>
      </c>
      <c r="K5" s="38">
        <v>0.6666666865348816</v>
      </c>
      <c r="L5" s="38">
        <v>0.5494505763053894</v>
      </c>
      <c r="M5" s="38">
        <v>0.7979797720909119</v>
      </c>
      <c r="N5" s="32">
        <v>0.05793742835521698</v>
      </c>
      <c r="O5" s="38">
        <v>0.07692307978868484</v>
      </c>
      <c r="P5" s="38">
        <v>0.25923097133636475</v>
      </c>
      <c r="Q5" s="38">
        <v>0.5609756112098694</v>
      </c>
      <c r="R5" s="38">
        <v>0</v>
      </c>
      <c r="S5" s="38">
        <v>0.1666666716337204</v>
      </c>
      <c r="T5" s="38">
        <v>0</v>
      </c>
    </row>
    <row r="6" spans="1:20" ht="15.75">
      <c r="A6" s="42" t="s">
        <v>2</v>
      </c>
      <c r="B6" s="32">
        <v>7.194162368774414</v>
      </c>
      <c r="C6" s="38">
        <v>0.4301075339317322</v>
      </c>
      <c r="D6" s="38">
        <v>0.90055251121521</v>
      </c>
      <c r="E6" s="38">
        <v>0.5945945978164673</v>
      </c>
      <c r="F6" s="38">
        <v>0.4886363744735718</v>
      </c>
      <c r="G6" s="38">
        <v>0.9416666626930237</v>
      </c>
      <c r="H6" s="38">
        <v>0.8160919547080994</v>
      </c>
      <c r="I6" s="38">
        <v>0.8165137767791748</v>
      </c>
      <c r="J6" s="38">
        <v>0.843478262424469</v>
      </c>
      <c r="K6" s="38">
        <v>0.8024691343307495</v>
      </c>
      <c r="L6" s="38">
        <v>0.7142857313156128</v>
      </c>
      <c r="M6" s="38">
        <v>0.921875</v>
      </c>
      <c r="N6" s="32">
        <v>1.1840062141418457</v>
      </c>
      <c r="O6" s="38">
        <v>0.8620689511299133</v>
      </c>
      <c r="P6" s="38">
        <v>0.6556291580200195</v>
      </c>
      <c r="Q6" s="38">
        <v>0.7766990065574646</v>
      </c>
      <c r="R6" s="38">
        <v>0.056910570710897446</v>
      </c>
      <c r="S6" s="38">
        <v>0.6363636255264282</v>
      </c>
      <c r="T6" s="38">
        <v>0.009009009227156639</v>
      </c>
    </row>
    <row r="7" spans="1:20" ht="15.75">
      <c r="A7" s="42" t="s">
        <v>104</v>
      </c>
      <c r="B7" s="32">
        <v>8.026098251342773</v>
      </c>
      <c r="C7" s="38">
        <v>0.6162790656089783</v>
      </c>
      <c r="D7" s="38">
        <v>0.9728260636329651</v>
      </c>
      <c r="E7" s="38">
        <v>0.8648648858070374</v>
      </c>
      <c r="F7" s="38">
        <v>0.6385542154312134</v>
      </c>
      <c r="G7" s="38">
        <v>1</v>
      </c>
      <c r="H7" s="38">
        <v>0.9126983880996704</v>
      </c>
      <c r="I7" s="38">
        <v>0.93388432264328</v>
      </c>
      <c r="J7" s="38">
        <v>0.9473684430122375</v>
      </c>
      <c r="K7" s="38">
        <v>0.9255319237709045</v>
      </c>
      <c r="L7" s="38">
        <v>0.9042553305625916</v>
      </c>
      <c r="M7" s="38">
        <v>0.9693877696990967</v>
      </c>
      <c r="N7" s="32">
        <v>11.397608757019043</v>
      </c>
      <c r="O7" s="38">
        <v>1</v>
      </c>
      <c r="P7" s="38">
        <v>0.9482758641242981</v>
      </c>
      <c r="Q7" s="38">
        <v>0.97826087474823</v>
      </c>
      <c r="R7" s="38">
        <v>0.17391304671764374</v>
      </c>
      <c r="S7" s="38">
        <v>0.8333333134651184</v>
      </c>
      <c r="T7" s="38">
        <v>0.08965517580509186</v>
      </c>
    </row>
    <row r="8" spans="1:28" ht="15.75">
      <c r="A8" s="42" t="s">
        <v>105</v>
      </c>
      <c r="B8">
        <v>28</v>
      </c>
      <c r="C8">
        <v>19</v>
      </c>
      <c r="D8">
        <v>18</v>
      </c>
      <c r="E8">
        <v>52</v>
      </c>
      <c r="F8">
        <v>16</v>
      </c>
      <c r="G8">
        <v>5</v>
      </c>
      <c r="H8">
        <v>5</v>
      </c>
      <c r="I8">
        <v>11</v>
      </c>
      <c r="J8">
        <v>21</v>
      </c>
      <c r="K8">
        <v>23</v>
      </c>
      <c r="L8">
        <v>36</v>
      </c>
      <c r="M8">
        <v>4</v>
      </c>
      <c r="N8">
        <v>63</v>
      </c>
      <c r="O8">
        <v>63</v>
      </c>
      <c r="P8">
        <v>4</v>
      </c>
      <c r="Q8">
        <v>34</v>
      </c>
      <c r="R8">
        <v>16</v>
      </c>
      <c r="S8">
        <v>30</v>
      </c>
      <c r="T8">
        <v>1</v>
      </c>
      <c r="W8" s="41" t="s">
        <v>1</v>
      </c>
      <c r="X8" s="48" t="s">
        <v>105</v>
      </c>
      <c r="Y8" s="42" t="s">
        <v>103</v>
      </c>
      <c r="AA8" s="42" t="s">
        <v>104</v>
      </c>
      <c r="AB8" s="42" t="s">
        <v>2</v>
      </c>
    </row>
    <row r="9" spans="22:28" ht="16.5" thickBot="1">
      <c r="V9" s="53" t="s">
        <v>82</v>
      </c>
      <c r="W9" s="32">
        <v>7.287644386291504</v>
      </c>
      <c r="X9" s="47">
        <v>28</v>
      </c>
      <c r="Y9" s="32">
        <v>5.589117050170898</v>
      </c>
      <c r="AA9" s="32">
        <v>8.026098251342773</v>
      </c>
      <c r="AB9" s="32">
        <v>7.194162368774414</v>
      </c>
    </row>
    <row r="10" spans="21:28" ht="39.75" thickBot="1" thickTop="1">
      <c r="U10">
        <v>1</v>
      </c>
      <c r="V10" s="54" t="s">
        <v>215</v>
      </c>
      <c r="W10" s="38">
        <v>0.4699999988079071</v>
      </c>
      <c r="X10" s="47">
        <v>19</v>
      </c>
      <c r="Y10" s="38">
        <v>0.19540229439735413</v>
      </c>
      <c r="AA10" s="38">
        <v>0.6162790656089783</v>
      </c>
      <c r="AB10" s="38">
        <v>0.4301075339317322</v>
      </c>
    </row>
    <row r="11" spans="21:28" ht="39.75" thickBot="1" thickTop="1">
      <c r="U11">
        <v>2</v>
      </c>
      <c r="V11" s="54" t="s">
        <v>216</v>
      </c>
      <c r="W11" s="38">
        <v>0.9278350472450256</v>
      </c>
      <c r="X11" s="47">
        <v>18</v>
      </c>
      <c r="Y11" s="38">
        <v>0.8020833134651184</v>
      </c>
      <c r="AA11" s="38">
        <v>0.9728260636329651</v>
      </c>
      <c r="AB11" s="38">
        <v>0.90055251121521</v>
      </c>
    </row>
    <row r="12" spans="21:28" ht="27" thickBot="1" thickTop="1">
      <c r="U12">
        <v>3</v>
      </c>
      <c r="V12" s="54" t="s">
        <v>217</v>
      </c>
      <c r="W12" s="38">
        <v>0.5247524976730347</v>
      </c>
      <c r="X12" s="47">
        <v>52</v>
      </c>
      <c r="Y12" s="38">
        <v>0.29891303181648254</v>
      </c>
      <c r="AA12" s="38">
        <v>0.8648648858070374</v>
      </c>
      <c r="AB12" s="38">
        <v>0.5945945978164673</v>
      </c>
    </row>
    <row r="13" spans="21:28" ht="39.75" thickBot="1" thickTop="1">
      <c r="U13">
        <v>4</v>
      </c>
      <c r="V13" s="54" t="s">
        <v>218</v>
      </c>
      <c r="W13" s="38">
        <v>0.5400000214576721</v>
      </c>
      <c r="X13" s="47">
        <v>16</v>
      </c>
      <c r="Y13" s="38">
        <v>0.07262569665908813</v>
      </c>
      <c r="AA13" s="38">
        <v>0.6385542154312134</v>
      </c>
      <c r="AB13" s="38">
        <v>0.4886363744735718</v>
      </c>
    </row>
    <row r="14" spans="21:28" ht="27" thickBot="1" thickTop="1">
      <c r="U14">
        <v>5</v>
      </c>
      <c r="V14" s="54" t="s">
        <v>219</v>
      </c>
      <c r="W14" s="38">
        <v>0.9795918464660645</v>
      </c>
      <c r="X14" s="47">
        <v>5</v>
      </c>
      <c r="Y14" s="38">
        <v>0.8584070801734924</v>
      </c>
      <c r="AA14" s="38">
        <v>1</v>
      </c>
      <c r="AB14" s="38">
        <v>0.9416666626930237</v>
      </c>
    </row>
    <row r="15" spans="21:28" ht="27" thickBot="1" thickTop="1">
      <c r="U15">
        <v>6</v>
      </c>
      <c r="V15" s="54" t="s">
        <v>220</v>
      </c>
      <c r="W15" s="38">
        <v>0.907216489315033</v>
      </c>
      <c r="X15" s="47">
        <v>5</v>
      </c>
      <c r="Y15" s="38">
        <v>0.6010928750038147</v>
      </c>
      <c r="AA15" s="38">
        <v>0.9126983880996704</v>
      </c>
      <c r="AB15" s="38">
        <v>0.8160919547080994</v>
      </c>
    </row>
    <row r="16" spans="21:28" ht="27" thickBot="1" thickTop="1">
      <c r="U16">
        <v>7</v>
      </c>
      <c r="V16" s="54" t="s">
        <v>221</v>
      </c>
      <c r="W16" s="38">
        <v>0.8723404407501221</v>
      </c>
      <c r="X16" s="47">
        <v>11</v>
      </c>
      <c r="Y16" s="38">
        <v>0.6060606241226196</v>
      </c>
      <c r="AA16" s="38">
        <v>0.93388432264328</v>
      </c>
      <c r="AB16" s="38">
        <v>0.8165137767791748</v>
      </c>
    </row>
    <row r="17" spans="21:28" ht="39.75" thickBot="1" thickTop="1">
      <c r="U17">
        <v>8</v>
      </c>
      <c r="V17" s="54" t="s">
        <v>222</v>
      </c>
      <c r="W17" s="38">
        <v>0.8854166865348816</v>
      </c>
      <c r="X17" s="47">
        <v>21</v>
      </c>
      <c r="Y17" s="38">
        <v>0.3681318759918213</v>
      </c>
      <c r="AA17" s="38">
        <v>0.9473684430122375</v>
      </c>
      <c r="AB17" s="38">
        <v>0.843478262424469</v>
      </c>
    </row>
    <row r="18" spans="21:28" ht="39.75" thickBot="1" thickTop="1">
      <c r="U18">
        <v>9</v>
      </c>
      <c r="V18" s="54" t="s">
        <v>223</v>
      </c>
      <c r="W18" s="38">
        <v>0.8130841255187988</v>
      </c>
      <c r="X18" s="47">
        <v>23</v>
      </c>
      <c r="Y18" s="38">
        <v>0.6666666865348816</v>
      </c>
      <c r="AA18" s="38">
        <v>0.9255319237709045</v>
      </c>
      <c r="AB18" s="38">
        <v>0.8024691343307495</v>
      </c>
    </row>
    <row r="19" spans="21:28" ht="39.75" thickBot="1" thickTop="1">
      <c r="U19">
        <v>10</v>
      </c>
      <c r="V19" s="54" t="s">
        <v>224</v>
      </c>
      <c r="W19" s="38">
        <v>0.7102803587913513</v>
      </c>
      <c r="X19" s="47">
        <v>36</v>
      </c>
      <c r="Y19" s="38">
        <v>0.5494505763053894</v>
      </c>
      <c r="AA19" s="38">
        <v>0.9042553305625916</v>
      </c>
      <c r="AB19" s="38">
        <v>0.7142857313156128</v>
      </c>
    </row>
    <row r="20" spans="21:28" ht="17.25" thickBot="1" thickTop="1">
      <c r="U20">
        <v>11</v>
      </c>
      <c r="V20" s="54" t="s">
        <v>225</v>
      </c>
      <c r="W20" s="38">
        <v>0.9587628841400146</v>
      </c>
      <c r="X20" s="47">
        <v>4</v>
      </c>
      <c r="Y20" s="38">
        <v>0.7979797720909119</v>
      </c>
      <c r="AA20" s="38">
        <v>0.9693877696990967</v>
      </c>
      <c r="AB20" s="38">
        <v>0.921875</v>
      </c>
    </row>
    <row r="21" spans="21:28" ht="39.75" thickBot="1" thickTop="1">
      <c r="U21">
        <v>12</v>
      </c>
      <c r="V21" s="54" t="s">
        <v>226</v>
      </c>
      <c r="W21" s="32">
        <v>0.05793742835521698</v>
      </c>
      <c r="X21" s="47">
        <v>63</v>
      </c>
      <c r="Y21" s="32">
        <v>0.05793742835521698</v>
      </c>
      <c r="AA21" s="32">
        <v>11.397608757019043</v>
      </c>
      <c r="AB21" s="32">
        <v>1.1840062141418457</v>
      </c>
    </row>
    <row r="22" spans="21:28" ht="39.75" thickBot="1" thickTop="1">
      <c r="U22">
        <v>13</v>
      </c>
      <c r="V22" s="54" t="s">
        <v>227</v>
      </c>
      <c r="W22" s="38">
        <v>0.07692307978868484</v>
      </c>
      <c r="X22" s="47">
        <v>63</v>
      </c>
      <c r="Y22" s="38">
        <v>0.07692307978868484</v>
      </c>
      <c r="AA22" s="38">
        <v>1</v>
      </c>
      <c r="AB22" s="38">
        <v>0.8620689511299133</v>
      </c>
    </row>
    <row r="23" spans="21:28" ht="27" thickBot="1" thickTop="1">
      <c r="U23">
        <v>14</v>
      </c>
      <c r="V23" s="54" t="s">
        <v>228</v>
      </c>
      <c r="W23" s="38">
        <v>0.9230769276618958</v>
      </c>
      <c r="X23" s="47">
        <v>4</v>
      </c>
      <c r="Y23" s="38">
        <v>0.25923097133636475</v>
      </c>
      <c r="AA23" s="38">
        <v>0.9482758641242981</v>
      </c>
      <c r="AB23" s="38">
        <v>0.6556291580200195</v>
      </c>
    </row>
    <row r="24" spans="21:28" ht="27" thickBot="1" thickTop="1">
      <c r="U24">
        <v>15</v>
      </c>
      <c r="V24" s="54" t="s">
        <v>229</v>
      </c>
      <c r="W24" s="38">
        <v>0.7731958627700806</v>
      </c>
      <c r="X24" s="47">
        <v>34</v>
      </c>
      <c r="Y24" s="38">
        <v>0.5609756112098694</v>
      </c>
      <c r="AA24" s="38">
        <v>0.97826087474823</v>
      </c>
      <c r="AB24" s="38">
        <v>0.7766990065574646</v>
      </c>
    </row>
    <row r="25" spans="21:28" ht="27" thickBot="1" thickTop="1">
      <c r="U25">
        <v>16</v>
      </c>
      <c r="V25" s="54" t="s">
        <v>230</v>
      </c>
      <c r="W25" s="38">
        <v>0.039603959769010544</v>
      </c>
      <c r="X25" s="47">
        <v>16</v>
      </c>
      <c r="Y25" s="38">
        <v>0</v>
      </c>
      <c r="AA25" s="38">
        <v>0.17391304671764374</v>
      </c>
      <c r="AB25" s="38">
        <v>0.056910570710897446</v>
      </c>
    </row>
    <row r="26" spans="21:28" ht="27" thickBot="1" thickTop="1">
      <c r="U26">
        <v>17</v>
      </c>
      <c r="V26" s="54" t="s">
        <v>231</v>
      </c>
      <c r="W26" s="38">
        <v>0.6363636255264282</v>
      </c>
      <c r="X26" s="47">
        <v>30</v>
      </c>
      <c r="Y26" s="38">
        <v>0.1666666716337204</v>
      </c>
      <c r="AA26" s="38">
        <v>0.8333333134651184</v>
      </c>
      <c r="AB26" s="38">
        <v>0.6363636255264282</v>
      </c>
    </row>
    <row r="27" spans="21:28" ht="39.75" thickBot="1" thickTop="1">
      <c r="U27">
        <v>18</v>
      </c>
      <c r="V27" s="54" t="s">
        <v>232</v>
      </c>
      <c r="W27" s="38">
        <v>0</v>
      </c>
      <c r="X27" s="47">
        <v>1</v>
      </c>
      <c r="Y27" s="38">
        <v>0</v>
      </c>
      <c r="AA27" s="38">
        <v>0.08965517580509186</v>
      </c>
      <c r="AB27" s="38">
        <v>0.009009009227156639</v>
      </c>
    </row>
    <row r="28" ht="16.5" thickTop="1"/>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1"/>
  <sheetViews>
    <sheetView tabSelected="1" zoomScale="80" zoomScaleNormal="80" workbookViewId="0" topLeftCell="C1">
      <selection activeCell="P9" sqref="P9"/>
    </sheetView>
  </sheetViews>
  <sheetFormatPr defaultColWidth="9.00390625" defaultRowHeight="15.75"/>
  <cols>
    <col min="1" max="1" width="9.00390625" style="57" hidden="1" customWidth="1"/>
    <col min="2" max="2" width="3.875" style="57" hidden="1" customWidth="1"/>
    <col min="3" max="3" width="5.125" style="57" customWidth="1"/>
    <col min="4" max="4" width="32.375" style="67" customWidth="1"/>
    <col min="5" max="5" width="7.625" style="57" customWidth="1"/>
    <col min="6" max="6" width="7.25390625" style="57" customWidth="1"/>
    <col min="7" max="7" width="7.375" style="57" customWidth="1"/>
    <col min="8" max="8" width="7.875" style="68" customWidth="1"/>
    <col min="9" max="9" width="7.375" style="68" customWidth="1"/>
    <col min="10" max="10" width="7.875" style="68" customWidth="1"/>
    <col min="11" max="11" width="8.875" style="57" customWidth="1"/>
    <col min="12" max="12" width="18.00390625" style="57" customWidth="1"/>
    <col min="13" max="13" width="17.75390625" style="57" customWidth="1"/>
    <col min="14" max="14" width="13.75390625" style="57" customWidth="1"/>
    <col min="15" max="15" width="24.75390625" style="58" customWidth="1"/>
    <col min="16" max="16" width="42.875" style="57" customWidth="1"/>
    <col min="17" max="16384" width="9.00390625" style="57" customWidth="1"/>
  </cols>
  <sheetData>
    <row r="1" spans="3:15" ht="80.25" customHeight="1">
      <c r="C1" s="97" t="s">
        <v>254</v>
      </c>
      <c r="D1" s="97"/>
      <c r="E1" s="97"/>
      <c r="F1" s="97"/>
      <c r="G1" s="97"/>
      <c r="H1" s="97"/>
      <c r="I1" s="97"/>
      <c r="J1" s="97"/>
      <c r="K1" s="97"/>
      <c r="L1" s="97"/>
      <c r="M1" s="97"/>
      <c r="N1" s="97"/>
      <c r="O1" s="97"/>
    </row>
    <row r="2" spans="3:15" ht="27" customHeight="1">
      <c r="C2" s="101" t="s">
        <v>72</v>
      </c>
      <c r="D2" s="102" t="s">
        <v>154</v>
      </c>
      <c r="E2" s="98" t="s">
        <v>24</v>
      </c>
      <c r="F2" s="98"/>
      <c r="G2" s="98" t="s">
        <v>10</v>
      </c>
      <c r="H2" s="98"/>
      <c r="I2" s="104" t="s">
        <v>255</v>
      </c>
      <c r="J2" s="105"/>
      <c r="K2" s="94" t="s">
        <v>256</v>
      </c>
      <c r="L2" s="103" t="s">
        <v>240</v>
      </c>
      <c r="M2" s="103"/>
      <c r="N2" s="95" t="s">
        <v>245</v>
      </c>
      <c r="O2" s="99" t="s">
        <v>73</v>
      </c>
    </row>
    <row r="3" spans="3:15" ht="54" customHeight="1">
      <c r="C3" s="101"/>
      <c r="D3" s="102"/>
      <c r="E3" s="33" t="s">
        <v>122</v>
      </c>
      <c r="F3" s="34" t="s">
        <v>3</v>
      </c>
      <c r="G3" s="34" t="s">
        <v>122</v>
      </c>
      <c r="H3" s="56" t="s">
        <v>3</v>
      </c>
      <c r="I3" s="56" t="s">
        <v>1</v>
      </c>
      <c r="J3" s="56" t="s">
        <v>3</v>
      </c>
      <c r="K3" s="94"/>
      <c r="L3" s="49" t="s">
        <v>241</v>
      </c>
      <c r="M3" s="49" t="s">
        <v>242</v>
      </c>
      <c r="N3" s="96"/>
      <c r="O3" s="100"/>
    </row>
    <row r="4" spans="1:15" s="59" customFormat="1" ht="68.25" customHeight="1">
      <c r="A4" s="59">
        <f>SUM(A5:A10)</f>
        <v>6</v>
      </c>
      <c r="C4" s="60"/>
      <c r="D4" s="61" t="s">
        <v>233</v>
      </c>
      <c r="E4" s="60">
        <v>5.65</v>
      </c>
      <c r="F4" s="60">
        <v>40</v>
      </c>
      <c r="G4" s="66">
        <v>4.966159820556641</v>
      </c>
      <c r="H4" s="64">
        <v>63</v>
      </c>
      <c r="I4" s="106">
        <v>5.59653377532959</v>
      </c>
      <c r="J4" s="107">
        <v>44</v>
      </c>
      <c r="K4" s="66">
        <v>5.82</v>
      </c>
      <c r="L4" s="60" t="s">
        <v>253</v>
      </c>
      <c r="M4" s="60"/>
      <c r="N4" s="60"/>
      <c r="O4" s="50" t="s">
        <v>257</v>
      </c>
    </row>
    <row r="5" spans="1:15" ht="72.75" customHeight="1">
      <c r="A5" s="57">
        <v>1</v>
      </c>
      <c r="B5" s="57">
        <v>102</v>
      </c>
      <c r="C5" s="50">
        <v>1</v>
      </c>
      <c r="D5" s="62" t="s">
        <v>234</v>
      </c>
      <c r="E5" s="50"/>
      <c r="F5" s="50"/>
      <c r="G5" s="63">
        <v>0.6111111044883728</v>
      </c>
      <c r="H5" s="65">
        <v>56</v>
      </c>
      <c r="I5" s="108">
        <v>0.800000011920929</v>
      </c>
      <c r="J5" s="109">
        <v>17</v>
      </c>
      <c r="K5" s="63">
        <v>0.71</v>
      </c>
      <c r="L5" s="50" t="s">
        <v>243</v>
      </c>
      <c r="M5" s="50"/>
      <c r="N5" s="50" t="s">
        <v>246</v>
      </c>
      <c r="O5" s="50"/>
    </row>
    <row r="6" spans="1:15" ht="92.25" customHeight="1">
      <c r="A6" s="57">
        <v>1</v>
      </c>
      <c r="B6" s="57">
        <v>105</v>
      </c>
      <c r="C6" s="50">
        <v>2</v>
      </c>
      <c r="D6" s="62" t="s">
        <v>235</v>
      </c>
      <c r="E6" s="50"/>
      <c r="F6" s="50"/>
      <c r="G6" s="63">
        <v>0.7692307829856873</v>
      </c>
      <c r="H6" s="65">
        <v>44</v>
      </c>
      <c r="I6" s="108">
        <v>0.7540983557701111</v>
      </c>
      <c r="J6" s="109">
        <v>35</v>
      </c>
      <c r="K6" s="63">
        <v>0.76</v>
      </c>
      <c r="L6" s="50" t="s">
        <v>244</v>
      </c>
      <c r="M6" s="50" t="s">
        <v>248</v>
      </c>
      <c r="N6" s="50" t="s">
        <v>250</v>
      </c>
      <c r="O6" s="50"/>
    </row>
    <row r="7" spans="1:15" ht="92.25" customHeight="1">
      <c r="A7" s="57">
        <v>1</v>
      </c>
      <c r="B7" s="57">
        <v>108</v>
      </c>
      <c r="C7" s="50">
        <v>3</v>
      </c>
      <c r="D7" s="62" t="s">
        <v>236</v>
      </c>
      <c r="E7" s="50"/>
      <c r="F7" s="50"/>
      <c r="G7" s="63">
        <v>0.420560747385025</v>
      </c>
      <c r="H7" s="65">
        <v>12</v>
      </c>
      <c r="I7" s="108">
        <v>0.3709677457809448</v>
      </c>
      <c r="J7" s="109">
        <v>22</v>
      </c>
      <c r="K7" s="63">
        <v>0.33</v>
      </c>
      <c r="L7" s="50" t="s">
        <v>247</v>
      </c>
      <c r="M7" s="50" t="s">
        <v>249</v>
      </c>
      <c r="N7" s="50" t="s">
        <v>250</v>
      </c>
      <c r="O7" s="50"/>
    </row>
    <row r="8" spans="1:15" ht="90.75" customHeight="1">
      <c r="A8" s="57">
        <v>1</v>
      </c>
      <c r="B8" s="57">
        <v>109</v>
      </c>
      <c r="C8" s="50">
        <v>4</v>
      </c>
      <c r="D8" s="62" t="s">
        <v>237</v>
      </c>
      <c r="E8" s="50"/>
      <c r="F8" s="50"/>
      <c r="G8" s="63">
        <v>0.699999988079071</v>
      </c>
      <c r="H8" s="65">
        <v>22</v>
      </c>
      <c r="I8" s="108">
        <v>0.5691056847572327</v>
      </c>
      <c r="J8" s="109">
        <v>32</v>
      </c>
      <c r="K8" s="63">
        <v>0.57</v>
      </c>
      <c r="L8" s="50" t="s">
        <v>247</v>
      </c>
      <c r="M8" s="50" t="s">
        <v>249</v>
      </c>
      <c r="N8" s="50" t="s">
        <v>250</v>
      </c>
      <c r="O8" s="50"/>
    </row>
    <row r="9" spans="1:15" ht="97.5" customHeight="1">
      <c r="A9" s="57">
        <v>1</v>
      </c>
      <c r="B9" s="57">
        <v>110</v>
      </c>
      <c r="C9" s="50">
        <v>5</v>
      </c>
      <c r="D9" s="62" t="s">
        <v>238</v>
      </c>
      <c r="E9" s="50"/>
      <c r="F9" s="50"/>
      <c r="G9" s="63">
        <v>0.1682243049144745</v>
      </c>
      <c r="H9" s="65">
        <v>46</v>
      </c>
      <c r="I9" s="108">
        <v>0.27826085686683655</v>
      </c>
      <c r="J9" s="109">
        <v>16</v>
      </c>
      <c r="K9" s="63">
        <v>0.16</v>
      </c>
      <c r="L9" s="50" t="s">
        <v>251</v>
      </c>
      <c r="M9" s="50" t="s">
        <v>252</v>
      </c>
      <c r="N9" s="50" t="s">
        <v>250</v>
      </c>
      <c r="O9" s="50"/>
    </row>
    <row r="10" spans="1:15" ht="97.5" customHeight="1">
      <c r="A10" s="57">
        <v>1</v>
      </c>
      <c r="B10" s="57">
        <v>111</v>
      </c>
      <c r="C10" s="50">
        <v>6</v>
      </c>
      <c r="D10" s="62" t="s">
        <v>239</v>
      </c>
      <c r="E10" s="50"/>
      <c r="F10" s="50"/>
      <c r="G10" s="63">
        <v>0.75</v>
      </c>
      <c r="H10" s="65">
        <v>32</v>
      </c>
      <c r="I10" s="108">
        <v>0.19354838132858276</v>
      </c>
      <c r="J10" s="109">
        <v>27</v>
      </c>
      <c r="K10" s="63">
        <v>0.15</v>
      </c>
      <c r="L10" s="50" t="s">
        <v>251</v>
      </c>
      <c r="M10" s="50" t="s">
        <v>252</v>
      </c>
      <c r="N10" s="50" t="s">
        <v>250</v>
      </c>
      <c r="O10" s="50"/>
    </row>
    <row r="11" ht="15.75">
      <c r="A11" s="59" t="e">
        <f>#REF!+#REF!+#REF!+#REF!+#REF!+#REF!+#REF!+A4+#REF!+#REF!</f>
        <v>#REF!</v>
      </c>
    </row>
  </sheetData>
  <sheetProtection/>
  <mergeCells count="10">
    <mergeCell ref="L2:M2"/>
    <mergeCell ref="C1:O1"/>
    <mergeCell ref="I2:J2"/>
    <mergeCell ref="N2:N3"/>
    <mergeCell ref="O2:O3"/>
    <mergeCell ref="C2:C3"/>
    <mergeCell ref="D2:D3"/>
    <mergeCell ref="E2:F2"/>
    <mergeCell ref="G2:H2"/>
    <mergeCell ref="K2:K3"/>
  </mergeCells>
  <printOptions/>
  <pageMargins left="0.364583333333333" right="0.2325" top="0.33" bottom="0.34" header="0.21" footer="0.2"/>
  <pageSetup horizontalDpi="600" verticalDpi="600" orientation="landscape" paperSize="9" scale="93" r:id="rId1"/>
  <headerFooter differentFirst="1">
    <oddFooter>&amp;C&amp;P</oddFooter>
    <firstFooter>&amp;C&amp;P</firstFooter>
  </headerFooter>
</worksheet>
</file>

<file path=xl/worksheets/sheet3.xml><?xml version="1.0" encoding="utf-8"?>
<worksheet xmlns="http://schemas.openxmlformats.org/spreadsheetml/2006/main" xmlns:r="http://schemas.openxmlformats.org/officeDocument/2006/relationships">
  <dimension ref="A2:AE28"/>
  <sheetViews>
    <sheetView zoomScalePageLayoutView="0" workbookViewId="0" topLeftCell="N4">
      <selection activeCell="G14" sqref="G14"/>
    </sheetView>
  </sheetViews>
  <sheetFormatPr defaultColWidth="9.00390625" defaultRowHeight="15.75"/>
  <cols>
    <col min="24" max="24" width="1.00390625" style="0" customWidth="1"/>
    <col min="25" max="25" width="23.625" style="0" customWidth="1"/>
    <col min="29" max="29" width="4.00390625" style="0" customWidth="1"/>
  </cols>
  <sheetData>
    <row r="2" spans="2:21" ht="357">
      <c r="B2" s="35" t="s">
        <v>74</v>
      </c>
      <c r="C2" s="36" t="s">
        <v>84</v>
      </c>
      <c r="D2" s="36" t="s">
        <v>85</v>
      </c>
      <c r="E2" s="36" t="s">
        <v>86</v>
      </c>
      <c r="F2" s="36" t="s">
        <v>87</v>
      </c>
      <c r="G2" s="36" t="s">
        <v>88</v>
      </c>
      <c r="H2" s="36" t="s">
        <v>89</v>
      </c>
      <c r="I2" s="36" t="s">
        <v>90</v>
      </c>
      <c r="J2" s="36" t="s">
        <v>91</v>
      </c>
      <c r="K2" s="36" t="s">
        <v>92</v>
      </c>
      <c r="L2" s="36" t="s">
        <v>93</v>
      </c>
      <c r="M2" s="36" t="s">
        <v>94</v>
      </c>
      <c r="N2" s="36" t="s">
        <v>95</v>
      </c>
      <c r="O2" s="36" t="s">
        <v>96</v>
      </c>
      <c r="P2" s="36" t="s">
        <v>97</v>
      </c>
      <c r="Q2" s="36" t="s">
        <v>98</v>
      </c>
      <c r="R2" s="36" t="s">
        <v>99</v>
      </c>
      <c r="S2" s="36" t="s">
        <v>100</v>
      </c>
      <c r="T2" s="36" t="s">
        <v>101</v>
      </c>
      <c r="U2" s="36" t="s">
        <v>102</v>
      </c>
    </row>
    <row r="3" spans="1:21" ht="15.75">
      <c r="A3" t="s">
        <v>83</v>
      </c>
      <c r="B3" s="32">
        <v>6.665063858032227</v>
      </c>
      <c r="C3" s="32">
        <v>7</v>
      </c>
      <c r="D3" s="38">
        <v>0.25</v>
      </c>
      <c r="E3" s="37">
        <v>5</v>
      </c>
      <c r="F3" s="38">
        <v>0.675000011920929</v>
      </c>
      <c r="G3" s="38">
        <v>0.5263158082962036</v>
      </c>
      <c r="H3" s="38">
        <v>0.7368420958518982</v>
      </c>
      <c r="I3" s="38">
        <v>0.5263158082962036</v>
      </c>
      <c r="J3" s="38">
        <v>0.5789473652839661</v>
      </c>
      <c r="K3" s="38">
        <v>0.699999988079071</v>
      </c>
      <c r="L3" s="38">
        <v>0.4285714328289032</v>
      </c>
      <c r="M3" s="38">
        <v>0.37037035822868347</v>
      </c>
      <c r="N3" s="38">
        <v>0.3928571343421936</v>
      </c>
      <c r="O3" s="38">
        <v>0.4285714328289032</v>
      </c>
      <c r="P3" s="38">
        <v>0.3928571343421936</v>
      </c>
      <c r="Q3" s="38">
        <v>0.02857142873108387</v>
      </c>
      <c r="R3" s="38">
        <v>0.029411764815449715</v>
      </c>
      <c r="S3" s="38">
        <v>0.2222222238779068</v>
      </c>
      <c r="T3" s="38">
        <v>0.05263157933950424</v>
      </c>
      <c r="U3" s="38">
        <v>0</v>
      </c>
    </row>
    <row r="4" spans="1:21" ht="15.75">
      <c r="A4" t="s">
        <v>103</v>
      </c>
      <c r="B4" s="32">
        <v>5.166599273681641</v>
      </c>
      <c r="C4">
        <v>5</v>
      </c>
      <c r="D4" s="38">
        <v>0.04878048598766327</v>
      </c>
      <c r="E4" s="37">
        <v>3</v>
      </c>
      <c r="F4" s="38">
        <v>0.1860465109348297</v>
      </c>
      <c r="G4" s="38">
        <v>0.3888888955116272</v>
      </c>
      <c r="H4" s="38">
        <v>0.37037035822868347</v>
      </c>
      <c r="I4" s="38">
        <v>0.18518517911434174</v>
      </c>
      <c r="J4" s="38">
        <v>0.1818181872367859</v>
      </c>
      <c r="K4" s="38">
        <v>0.28205129504203796</v>
      </c>
      <c r="L4" s="38">
        <v>0.34285715222358704</v>
      </c>
      <c r="M4" s="38">
        <v>0.21052631735801697</v>
      </c>
      <c r="N4" s="38">
        <v>0.27906978130340576</v>
      </c>
      <c r="O4" s="38">
        <v>0.2380952388048172</v>
      </c>
      <c r="P4" s="38">
        <v>0.23076923191547394</v>
      </c>
      <c r="Q4" s="38">
        <v>0</v>
      </c>
      <c r="R4" s="38">
        <v>0</v>
      </c>
      <c r="S4" s="38">
        <v>0</v>
      </c>
      <c r="T4" s="38">
        <v>0</v>
      </c>
      <c r="U4" s="38">
        <v>0</v>
      </c>
    </row>
    <row r="5" spans="1:21" ht="15.75">
      <c r="A5" t="s">
        <v>2</v>
      </c>
      <c r="B5" s="32">
        <v>6.8838982582092285</v>
      </c>
      <c r="C5">
        <v>7</v>
      </c>
      <c r="D5" s="38">
        <v>0.17241379618644714</v>
      </c>
      <c r="E5" s="37">
        <v>5</v>
      </c>
      <c r="F5" s="38">
        <v>0.5932203531265259</v>
      </c>
      <c r="G5" s="38">
        <v>0.6666666865348816</v>
      </c>
      <c r="H5" s="38">
        <v>0.7368420958518982</v>
      </c>
      <c r="I5" s="38">
        <v>0.44736841320991516</v>
      </c>
      <c r="J5" s="38">
        <v>0.5</v>
      </c>
      <c r="K5" s="38">
        <v>0.675000011920929</v>
      </c>
      <c r="L5" s="38">
        <v>0.5769230723381042</v>
      </c>
      <c r="M5" s="38">
        <v>0.4137931168079376</v>
      </c>
      <c r="N5" s="38">
        <v>0.5588235259056091</v>
      </c>
      <c r="O5" s="38">
        <v>0.48275861144065857</v>
      </c>
      <c r="P5" s="38">
        <v>0.42500001192092896</v>
      </c>
      <c r="Q5" s="38">
        <v>0.06666667014360428</v>
      </c>
      <c r="R5" s="38">
        <v>0.0714285746216774</v>
      </c>
      <c r="S5" s="38">
        <v>0.21739129722118378</v>
      </c>
      <c r="T5" s="38">
        <v>0.08888889104127884</v>
      </c>
      <c r="U5" s="38">
        <v>0</v>
      </c>
    </row>
    <row r="6" spans="1:21" ht="15.75">
      <c r="A6" t="s">
        <v>104</v>
      </c>
      <c r="B6" s="32">
        <v>7.975818634033203</v>
      </c>
      <c r="C6">
        <v>15</v>
      </c>
      <c r="D6" s="38">
        <v>0.34090909361839294</v>
      </c>
      <c r="E6" s="37">
        <v>10</v>
      </c>
      <c r="F6" s="38">
        <v>0.849056601524353</v>
      </c>
      <c r="G6" s="38">
        <v>0.9512194991111755</v>
      </c>
      <c r="H6" s="38">
        <v>1</v>
      </c>
      <c r="I6" s="38">
        <v>0.8285714387893677</v>
      </c>
      <c r="J6" s="38">
        <v>0.8571428656578064</v>
      </c>
      <c r="K6" s="38">
        <v>0.8999999761581421</v>
      </c>
      <c r="L6" s="38">
        <v>0.800000011920929</v>
      </c>
      <c r="M6" s="38">
        <v>0.6842105388641357</v>
      </c>
      <c r="N6" s="38">
        <v>0.807692289352417</v>
      </c>
      <c r="O6" s="38">
        <v>0.8461538553237915</v>
      </c>
      <c r="P6" s="38">
        <v>0.6800000071525574</v>
      </c>
      <c r="Q6" s="38">
        <v>0.23529411852359772</v>
      </c>
      <c r="R6" s="38">
        <v>0.239130437374115</v>
      </c>
      <c r="S6" s="38">
        <v>0.4285714328289032</v>
      </c>
      <c r="T6" s="38">
        <v>0.2954545319080353</v>
      </c>
      <c r="U6" s="38">
        <v>0.10810811072587967</v>
      </c>
    </row>
    <row r="7" spans="1:21" ht="15.75">
      <c r="A7" t="s">
        <v>105</v>
      </c>
      <c r="B7">
        <v>42</v>
      </c>
      <c r="C7">
        <v>4</v>
      </c>
      <c r="D7">
        <v>54</v>
      </c>
      <c r="E7">
        <v>18</v>
      </c>
      <c r="F7">
        <v>15</v>
      </c>
      <c r="G7">
        <v>56</v>
      </c>
      <c r="H7">
        <v>32</v>
      </c>
      <c r="I7">
        <v>15</v>
      </c>
      <c r="J7">
        <v>13</v>
      </c>
      <c r="K7">
        <v>29</v>
      </c>
      <c r="L7">
        <v>57</v>
      </c>
      <c r="M7">
        <v>41</v>
      </c>
      <c r="N7">
        <v>55</v>
      </c>
      <c r="O7">
        <v>44</v>
      </c>
      <c r="P7">
        <v>40</v>
      </c>
      <c r="Q7">
        <v>13</v>
      </c>
      <c r="R7">
        <v>16</v>
      </c>
      <c r="S7">
        <v>34</v>
      </c>
      <c r="T7">
        <v>12</v>
      </c>
      <c r="U7">
        <v>1</v>
      </c>
    </row>
    <row r="8" spans="26:31" ht="15.75">
      <c r="Z8" t="s">
        <v>1</v>
      </c>
      <c r="AA8" t="s">
        <v>105</v>
      </c>
      <c r="AB8" t="s">
        <v>103</v>
      </c>
      <c r="AD8" t="s">
        <v>104</v>
      </c>
      <c r="AE8" t="s">
        <v>2</v>
      </c>
    </row>
    <row r="9" ht="15.75">
      <c r="Y9" s="35" t="s">
        <v>74</v>
      </c>
    </row>
    <row r="10" spans="25:31" ht="25.5">
      <c r="Y10" s="36" t="s">
        <v>84</v>
      </c>
      <c r="Z10" s="32">
        <v>7</v>
      </c>
      <c r="AA10">
        <v>4</v>
      </c>
      <c r="AB10">
        <v>5</v>
      </c>
      <c r="AD10">
        <v>15</v>
      </c>
      <c r="AE10">
        <v>7</v>
      </c>
    </row>
    <row r="11" spans="25:31" ht="38.25">
      <c r="Y11" s="36" t="s">
        <v>85</v>
      </c>
      <c r="Z11" s="38">
        <v>0.25</v>
      </c>
      <c r="AA11">
        <v>54</v>
      </c>
      <c r="AB11" s="38">
        <v>0.04878048598766327</v>
      </c>
      <c r="AD11" s="38">
        <v>0.34090909361839294</v>
      </c>
      <c r="AE11" s="38">
        <v>0.17241379618644714</v>
      </c>
    </row>
    <row r="12" spans="25:31" ht="38.25">
      <c r="Y12" s="36" t="s">
        <v>86</v>
      </c>
      <c r="Z12" s="37">
        <v>5</v>
      </c>
      <c r="AA12">
        <v>18</v>
      </c>
      <c r="AB12" s="37">
        <v>3</v>
      </c>
      <c r="AD12" s="37">
        <v>10</v>
      </c>
      <c r="AE12" s="37">
        <v>5</v>
      </c>
    </row>
    <row r="13" spans="25:31" ht="76.5">
      <c r="Y13" s="36" t="s">
        <v>87</v>
      </c>
      <c r="Z13" s="38">
        <v>0.675000011920929</v>
      </c>
      <c r="AA13">
        <v>15</v>
      </c>
      <c r="AB13" s="38">
        <v>0.1860465109348297</v>
      </c>
      <c r="AD13" s="38">
        <v>0.849056601524353</v>
      </c>
      <c r="AE13" s="38">
        <v>0.5932203531265259</v>
      </c>
    </row>
    <row r="14" spans="25:31" ht="38.25">
      <c r="Y14" s="36" t="s">
        <v>88</v>
      </c>
      <c r="Z14" s="38">
        <v>0.5263158082962036</v>
      </c>
      <c r="AA14">
        <v>56</v>
      </c>
      <c r="AB14" s="38">
        <v>0.3888888955116272</v>
      </c>
      <c r="AD14" s="38">
        <v>0.9512194991111755</v>
      </c>
      <c r="AE14" s="38">
        <v>0.6666666865348816</v>
      </c>
    </row>
    <row r="15" spans="25:31" ht="25.5">
      <c r="Y15" s="36" t="s">
        <v>89</v>
      </c>
      <c r="Z15" s="38">
        <v>0.7368420958518982</v>
      </c>
      <c r="AA15">
        <v>32</v>
      </c>
      <c r="AB15" s="38">
        <v>0.37037035822868347</v>
      </c>
      <c r="AD15" s="38">
        <v>1</v>
      </c>
      <c r="AE15" s="38">
        <v>0.7368420958518982</v>
      </c>
    </row>
    <row r="16" spans="25:31" ht="38.25">
      <c r="Y16" s="36" t="s">
        <v>90</v>
      </c>
      <c r="Z16" s="38">
        <v>0.5263158082962036</v>
      </c>
      <c r="AA16">
        <v>15</v>
      </c>
      <c r="AB16" s="38">
        <v>0.18518517911434174</v>
      </c>
      <c r="AD16" s="38">
        <v>0.8285714387893677</v>
      </c>
      <c r="AE16" s="38">
        <v>0.44736841320991516</v>
      </c>
    </row>
    <row r="17" spans="25:31" ht="38.25">
      <c r="Y17" s="36" t="s">
        <v>91</v>
      </c>
      <c r="Z17" s="38">
        <v>0.5789473652839661</v>
      </c>
      <c r="AA17">
        <v>13</v>
      </c>
      <c r="AB17" s="38">
        <v>0.1818181872367859</v>
      </c>
      <c r="AD17" s="38">
        <v>0.8571428656578064</v>
      </c>
      <c r="AE17" s="38">
        <v>0.5</v>
      </c>
    </row>
    <row r="18" spans="25:31" ht="114.75">
      <c r="Y18" s="36" t="s">
        <v>92</v>
      </c>
      <c r="Z18" s="38">
        <v>0.699999988079071</v>
      </c>
      <c r="AA18">
        <v>29</v>
      </c>
      <c r="AB18" s="38">
        <v>0.28205129504203796</v>
      </c>
      <c r="AD18" s="38">
        <v>0.8999999761581421</v>
      </c>
      <c r="AE18" s="38">
        <v>0.675000011920929</v>
      </c>
    </row>
    <row r="19" spans="25:31" ht="51">
      <c r="Y19" s="36" t="s">
        <v>93</v>
      </c>
      <c r="Z19" s="38">
        <v>0.4285714328289032</v>
      </c>
      <c r="AA19">
        <v>57</v>
      </c>
      <c r="AB19" s="38">
        <v>0.34285715222358704</v>
      </c>
      <c r="AD19" s="38">
        <v>0.800000011920929</v>
      </c>
      <c r="AE19" s="38">
        <v>0.5769230723381042</v>
      </c>
    </row>
    <row r="20" spans="25:31" ht="51">
      <c r="Y20" s="36" t="s">
        <v>94</v>
      </c>
      <c r="Z20" s="38">
        <v>0.37037035822868347</v>
      </c>
      <c r="AA20">
        <v>41</v>
      </c>
      <c r="AB20" s="38">
        <v>0.21052631735801697</v>
      </c>
      <c r="AD20" s="38">
        <v>0.6842105388641357</v>
      </c>
      <c r="AE20" s="38">
        <v>0.4137931168079376</v>
      </c>
    </row>
    <row r="21" spans="25:31" ht="63.75">
      <c r="Y21" s="36" t="s">
        <v>95</v>
      </c>
      <c r="Z21" s="38">
        <v>0.3928571343421936</v>
      </c>
      <c r="AA21">
        <v>55</v>
      </c>
      <c r="AB21" s="38">
        <v>0.27906978130340576</v>
      </c>
      <c r="AD21" s="38">
        <v>0.807692289352417</v>
      </c>
      <c r="AE21" s="38">
        <v>0.5588235259056091</v>
      </c>
    </row>
    <row r="22" spans="25:31" ht="63.75">
      <c r="Y22" s="36" t="s">
        <v>96</v>
      </c>
      <c r="Z22" s="38">
        <v>0.4285714328289032</v>
      </c>
      <c r="AA22">
        <v>44</v>
      </c>
      <c r="AB22" s="38">
        <v>0.2380952388048172</v>
      </c>
      <c r="AD22" s="38">
        <v>0.8461538553237915</v>
      </c>
      <c r="AE22" s="38">
        <v>0.48275861144065857</v>
      </c>
    </row>
    <row r="23" spans="25:31" ht="63.75">
      <c r="Y23" s="36" t="s">
        <v>97</v>
      </c>
      <c r="Z23" s="38">
        <v>0.3928571343421936</v>
      </c>
      <c r="AA23">
        <v>40</v>
      </c>
      <c r="AB23" s="38">
        <v>0.23076923191547394</v>
      </c>
      <c r="AD23" s="38">
        <v>0.6800000071525574</v>
      </c>
      <c r="AE23" s="38">
        <v>0.42500001192092896</v>
      </c>
    </row>
    <row r="24" spans="25:31" ht="76.5">
      <c r="Y24" s="36" t="s">
        <v>98</v>
      </c>
      <c r="Z24" s="38">
        <v>0.02857142873108387</v>
      </c>
      <c r="AA24">
        <v>13</v>
      </c>
      <c r="AB24" s="38">
        <v>0</v>
      </c>
      <c r="AD24" s="38">
        <v>0.23529411852359772</v>
      </c>
      <c r="AE24" s="38">
        <v>0.06666667014360428</v>
      </c>
    </row>
    <row r="25" spans="25:31" ht="63.75">
      <c r="Y25" s="36" t="s">
        <v>99</v>
      </c>
      <c r="Z25" s="38">
        <v>0.029411764815449715</v>
      </c>
      <c r="AA25">
        <v>16</v>
      </c>
      <c r="AB25" s="38">
        <v>0</v>
      </c>
      <c r="AD25" s="38">
        <v>0.239130437374115</v>
      </c>
      <c r="AE25" s="38">
        <v>0.0714285746216774</v>
      </c>
    </row>
    <row r="26" spans="25:31" ht="76.5">
      <c r="Y26" s="36" t="s">
        <v>100</v>
      </c>
      <c r="Z26" s="38">
        <v>0.2222222238779068</v>
      </c>
      <c r="AA26">
        <v>34</v>
      </c>
      <c r="AB26" s="38">
        <v>0</v>
      </c>
      <c r="AD26" s="38">
        <v>0.4285714328289032</v>
      </c>
      <c r="AE26" s="38">
        <v>0.21739129722118378</v>
      </c>
    </row>
    <row r="27" spans="25:31" ht="51">
      <c r="Y27" s="36" t="s">
        <v>101</v>
      </c>
      <c r="Z27" s="38">
        <v>0.05263157933950424</v>
      </c>
      <c r="AA27">
        <v>12</v>
      </c>
      <c r="AB27" s="38">
        <v>0</v>
      </c>
      <c r="AD27" s="38">
        <v>0.2954545319080353</v>
      </c>
      <c r="AE27" s="38">
        <v>0.08888889104127884</v>
      </c>
    </row>
    <row r="28" spans="25:31" ht="51">
      <c r="Y28" s="36" t="s">
        <v>102</v>
      </c>
      <c r="Z28" s="38">
        <v>0</v>
      </c>
      <c r="AA28">
        <v>1</v>
      </c>
      <c r="AB28" s="38">
        <v>0</v>
      </c>
      <c r="AD28" s="38">
        <v>0.10810811072587967</v>
      </c>
      <c r="AE28" s="38">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X26"/>
  <sheetViews>
    <sheetView zoomScalePageLayoutView="0" workbookViewId="0" topLeftCell="A3">
      <selection activeCell="G14" sqref="G14"/>
    </sheetView>
  </sheetViews>
  <sheetFormatPr defaultColWidth="9.00390625" defaultRowHeight="15.75"/>
  <sheetData>
    <row r="2" spans="2:16" ht="178.5">
      <c r="B2" s="39" t="s">
        <v>106</v>
      </c>
      <c r="C2" s="40" t="s">
        <v>107</v>
      </c>
      <c r="D2" s="40" t="s">
        <v>108</v>
      </c>
      <c r="E2" s="40" t="s">
        <v>109</v>
      </c>
      <c r="F2" s="40" t="s">
        <v>110</v>
      </c>
      <c r="G2" s="40" t="s">
        <v>111</v>
      </c>
      <c r="H2" s="40" t="s">
        <v>112</v>
      </c>
      <c r="I2" s="40" t="s">
        <v>113</v>
      </c>
      <c r="J2" s="40" t="s">
        <v>114</v>
      </c>
      <c r="K2" s="40" t="s">
        <v>115</v>
      </c>
      <c r="L2" s="40" t="s">
        <v>116</v>
      </c>
      <c r="M2" s="40" t="s">
        <v>117</v>
      </c>
      <c r="N2" s="40" t="s">
        <v>118</v>
      </c>
      <c r="O2" s="40" t="s">
        <v>119</v>
      </c>
      <c r="P2" s="40" t="s">
        <v>120</v>
      </c>
    </row>
    <row r="3" spans="1:16" ht="15.75">
      <c r="A3" t="s">
        <v>83</v>
      </c>
      <c r="B3" s="32">
        <v>7.581536293029785</v>
      </c>
      <c r="C3" s="32">
        <v>30</v>
      </c>
      <c r="D3" s="32">
        <v>0.54</v>
      </c>
      <c r="E3" s="38">
        <v>0.34375</v>
      </c>
      <c r="F3" s="38">
        <v>0.1875</v>
      </c>
      <c r="G3" s="38">
        <v>0.1875</v>
      </c>
      <c r="H3" s="38">
        <v>0.8181818127632141</v>
      </c>
      <c r="I3" s="38">
        <v>0.09090909361839294</v>
      </c>
      <c r="J3" s="38">
        <v>0.09090909361839294</v>
      </c>
      <c r="K3" s="32">
        <v>1.4249999523162842</v>
      </c>
      <c r="L3" s="38">
        <v>0.42500001192092896</v>
      </c>
      <c r="M3" s="38">
        <v>0.8260869383811951</v>
      </c>
      <c r="N3" s="38">
        <v>0.3125</v>
      </c>
      <c r="O3" s="38">
        <v>0.1304347813129425</v>
      </c>
      <c r="P3" s="38">
        <v>0.3333333432674408</v>
      </c>
    </row>
    <row r="4" spans="1:16" ht="15.75">
      <c r="A4" s="41" t="s">
        <v>103</v>
      </c>
      <c r="B4" s="32">
        <v>5.713427543640137</v>
      </c>
      <c r="C4" s="32">
        <v>7</v>
      </c>
      <c r="D4" s="32">
        <v>0.3658536672592163</v>
      </c>
      <c r="E4" s="38">
        <v>0.0476190485060215</v>
      </c>
      <c r="F4" s="38">
        <v>0</v>
      </c>
      <c r="G4" s="38">
        <v>0.09090909361839294</v>
      </c>
      <c r="H4" s="38">
        <v>0</v>
      </c>
      <c r="I4" s="38">
        <v>0</v>
      </c>
      <c r="J4" s="38">
        <v>0</v>
      </c>
      <c r="K4" s="32">
        <v>1.4249999523162842</v>
      </c>
      <c r="L4" s="38">
        <v>0.06122449040412903</v>
      </c>
      <c r="M4" s="38">
        <v>0.43820226192474365</v>
      </c>
      <c r="N4" s="38">
        <v>0</v>
      </c>
      <c r="O4" s="38">
        <v>0.015625</v>
      </c>
      <c r="P4" s="38">
        <v>0.20000000298023224</v>
      </c>
    </row>
    <row r="5" spans="1:16" ht="15.75">
      <c r="A5" s="42" t="s">
        <v>2</v>
      </c>
      <c r="B5" s="32">
        <v>7.060908317565918</v>
      </c>
      <c r="C5" s="32">
        <v>30</v>
      </c>
      <c r="D5" s="32">
        <v>0.5517241358757019</v>
      </c>
      <c r="E5" s="38">
        <v>0.2164948433637619</v>
      </c>
      <c r="F5" s="38">
        <v>0.14814814925193787</v>
      </c>
      <c r="G5" s="38">
        <v>0.3125</v>
      </c>
      <c r="H5" s="38">
        <v>0.529411792755127</v>
      </c>
      <c r="I5" s="38">
        <v>0.20000000298023224</v>
      </c>
      <c r="J5" s="38">
        <v>0.23076923191547394</v>
      </c>
      <c r="K5" s="32">
        <v>1.7619047164916992</v>
      </c>
      <c r="L5" s="38">
        <v>0.2916666567325592</v>
      </c>
      <c r="M5" s="38">
        <v>0.7796609997749329</v>
      </c>
      <c r="N5" s="38">
        <v>0.22727273404598236</v>
      </c>
      <c r="O5" s="38">
        <v>0.10447761416435242</v>
      </c>
      <c r="P5" s="38">
        <v>0.5384615659713745</v>
      </c>
    </row>
    <row r="6" spans="1:16" ht="15.75">
      <c r="A6" s="42" t="s">
        <v>104</v>
      </c>
      <c r="B6" s="32">
        <v>7.85241174697876</v>
      </c>
      <c r="C6" s="32">
        <v>90</v>
      </c>
      <c r="D6" s="32">
        <v>0.8279569745063782</v>
      </c>
      <c r="E6" s="38">
        <v>0.46875</v>
      </c>
      <c r="F6" s="38">
        <v>0.44117647409439087</v>
      </c>
      <c r="G6" s="38">
        <v>0.46875</v>
      </c>
      <c r="H6" s="38">
        <v>0.875</v>
      </c>
      <c r="I6" s="38">
        <v>0.625</v>
      </c>
      <c r="J6" s="38">
        <v>0.75</v>
      </c>
      <c r="K6" s="32">
        <v>2.045454502105713</v>
      </c>
      <c r="L6" s="38">
        <v>0.4576271176338196</v>
      </c>
      <c r="M6" s="38">
        <v>0.9224806427955627</v>
      </c>
      <c r="N6" s="38">
        <v>0.5714285969734192</v>
      </c>
      <c r="O6" s="38">
        <v>0.22535210847854614</v>
      </c>
      <c r="P6" s="38">
        <v>1</v>
      </c>
    </row>
    <row r="7" spans="1:16" ht="15.75">
      <c r="A7" s="42" t="s">
        <v>105</v>
      </c>
      <c r="B7">
        <v>5</v>
      </c>
      <c r="C7">
        <v>31</v>
      </c>
      <c r="D7">
        <v>34</v>
      </c>
      <c r="E7">
        <v>57</v>
      </c>
      <c r="F7">
        <v>47</v>
      </c>
      <c r="G7">
        <v>8</v>
      </c>
      <c r="H7">
        <v>59</v>
      </c>
      <c r="I7">
        <v>8</v>
      </c>
      <c r="J7">
        <v>8</v>
      </c>
      <c r="K7">
        <v>1</v>
      </c>
      <c r="L7">
        <v>6</v>
      </c>
      <c r="M7">
        <v>20</v>
      </c>
      <c r="N7">
        <v>15</v>
      </c>
      <c r="O7">
        <v>44</v>
      </c>
      <c r="P7">
        <v>9</v>
      </c>
    </row>
    <row r="8" ht="15.75">
      <c r="A8" s="42"/>
    </row>
    <row r="11" spans="19:24" ht="15.75">
      <c r="S11" t="s">
        <v>121</v>
      </c>
      <c r="T11" s="42" t="s">
        <v>105</v>
      </c>
      <c r="U11" s="41" t="s">
        <v>103</v>
      </c>
      <c r="V11" s="41"/>
      <c r="W11" s="42" t="s">
        <v>104</v>
      </c>
      <c r="X11" s="42" t="s">
        <v>2</v>
      </c>
    </row>
    <row r="12" spans="2:24" ht="76.5">
      <c r="B12" t="s">
        <v>83</v>
      </c>
      <c r="C12" s="41" t="s">
        <v>103</v>
      </c>
      <c r="D12" s="42" t="s">
        <v>2</v>
      </c>
      <c r="E12" s="42" t="s">
        <v>104</v>
      </c>
      <c r="F12" s="42" t="s">
        <v>105</v>
      </c>
      <c r="R12" s="39" t="s">
        <v>106</v>
      </c>
      <c r="S12" s="32">
        <v>7.581536293029785</v>
      </c>
      <c r="T12">
        <v>5</v>
      </c>
      <c r="U12" s="32">
        <v>5.713427543640137</v>
      </c>
      <c r="V12" s="32"/>
      <c r="W12" s="32">
        <v>7.85241174697876</v>
      </c>
      <c r="X12" s="32">
        <v>7.060908317565918</v>
      </c>
    </row>
    <row r="13" spans="17:24" ht="63.75">
      <c r="Q13">
        <v>1</v>
      </c>
      <c r="R13" s="40" t="s">
        <v>107</v>
      </c>
      <c r="S13" s="32">
        <v>30</v>
      </c>
      <c r="T13">
        <v>31</v>
      </c>
      <c r="U13" s="32">
        <v>7</v>
      </c>
      <c r="V13" s="32"/>
      <c r="W13" s="32">
        <v>90</v>
      </c>
      <c r="X13" s="32">
        <v>30</v>
      </c>
    </row>
    <row r="14" spans="17:24" ht="114.75">
      <c r="Q14">
        <v>2</v>
      </c>
      <c r="R14" s="40" t="s">
        <v>108</v>
      </c>
      <c r="S14" s="32">
        <v>0.54</v>
      </c>
      <c r="T14">
        <v>34</v>
      </c>
      <c r="U14" s="32">
        <v>0.3658536672592163</v>
      </c>
      <c r="V14" s="32"/>
      <c r="W14" s="32">
        <v>0.8279569745063782</v>
      </c>
      <c r="X14" s="32">
        <v>0.5517241358757019</v>
      </c>
    </row>
    <row r="15" spans="17:24" ht="76.5">
      <c r="Q15">
        <v>3</v>
      </c>
      <c r="R15" s="40" t="s">
        <v>109</v>
      </c>
      <c r="S15" s="38">
        <v>0.34375</v>
      </c>
      <c r="T15">
        <v>57</v>
      </c>
      <c r="U15" s="38">
        <v>0.0476190485060215</v>
      </c>
      <c r="V15" s="38"/>
      <c r="W15" s="38">
        <v>0.46875</v>
      </c>
      <c r="X15" s="38">
        <v>0.2164948433637619</v>
      </c>
    </row>
    <row r="16" spans="17:24" ht="89.25">
      <c r="Q16">
        <v>4</v>
      </c>
      <c r="R16" s="40" t="s">
        <v>110</v>
      </c>
      <c r="S16" s="38">
        <v>0.1875</v>
      </c>
      <c r="T16">
        <v>47</v>
      </c>
      <c r="U16" s="38">
        <v>0</v>
      </c>
      <c r="V16" s="38"/>
      <c r="W16" s="38">
        <v>0.44117647409439087</v>
      </c>
      <c r="X16" s="38">
        <v>0.14814814925193787</v>
      </c>
    </row>
    <row r="17" spans="17:24" ht="102">
      <c r="Q17">
        <v>5</v>
      </c>
      <c r="R17" s="40" t="s">
        <v>111</v>
      </c>
      <c r="S17" s="38">
        <v>0.1875</v>
      </c>
      <c r="T17">
        <v>8</v>
      </c>
      <c r="U17" s="38">
        <v>0.09090909361839294</v>
      </c>
      <c r="V17" s="38"/>
      <c r="W17" s="38">
        <v>0.46875</v>
      </c>
      <c r="X17" s="38">
        <v>0.3125</v>
      </c>
    </row>
    <row r="18" spans="17:24" ht="153">
      <c r="Q18">
        <v>6</v>
      </c>
      <c r="R18" s="40" t="s">
        <v>112</v>
      </c>
      <c r="S18" s="38">
        <v>0.8181818127632141</v>
      </c>
      <c r="T18">
        <v>59</v>
      </c>
      <c r="U18" s="38">
        <v>0</v>
      </c>
      <c r="V18" s="38"/>
      <c r="W18" s="38">
        <v>0.875</v>
      </c>
      <c r="X18" s="38">
        <v>0.529411792755127</v>
      </c>
    </row>
    <row r="19" spans="17:24" ht="153">
      <c r="Q19">
        <v>7</v>
      </c>
      <c r="R19" s="40" t="s">
        <v>113</v>
      </c>
      <c r="S19" s="38">
        <v>0.09090909361839294</v>
      </c>
      <c r="T19">
        <v>8</v>
      </c>
      <c r="U19" s="38">
        <v>0</v>
      </c>
      <c r="V19" s="38"/>
      <c r="W19" s="38">
        <v>0.625</v>
      </c>
      <c r="X19" s="38">
        <v>0.20000000298023224</v>
      </c>
    </row>
    <row r="20" spans="17:24" ht="127.5">
      <c r="Q20">
        <v>8</v>
      </c>
      <c r="R20" s="40" t="s">
        <v>114</v>
      </c>
      <c r="S20" s="38">
        <v>0.09090909361839294</v>
      </c>
      <c r="T20">
        <v>8</v>
      </c>
      <c r="U20" s="38">
        <v>0</v>
      </c>
      <c r="V20" s="38"/>
      <c r="W20" s="38">
        <v>0.75</v>
      </c>
      <c r="X20" s="38">
        <v>0.23076923191547394</v>
      </c>
    </row>
    <row r="21" spans="17:24" ht="76.5">
      <c r="Q21">
        <v>9</v>
      </c>
      <c r="R21" s="40" t="s">
        <v>115</v>
      </c>
      <c r="S21" s="32">
        <v>1.4249999523162842</v>
      </c>
      <c r="T21">
        <v>1</v>
      </c>
      <c r="U21" s="32">
        <v>1.4249999523162842</v>
      </c>
      <c r="V21" s="32"/>
      <c r="W21" s="32">
        <v>2.045454502105713</v>
      </c>
      <c r="X21" s="32">
        <v>1.7619047164916992</v>
      </c>
    </row>
    <row r="22" spans="17:24" ht="89.25">
      <c r="Q22">
        <v>10</v>
      </c>
      <c r="R22" s="40" t="s">
        <v>116</v>
      </c>
      <c r="S22" s="38">
        <v>0.42500001192092896</v>
      </c>
      <c r="T22">
        <v>6</v>
      </c>
      <c r="U22" s="38">
        <v>0.06122449040412903</v>
      </c>
      <c r="V22" s="38"/>
      <c r="W22" s="38">
        <v>0.4576271176338196</v>
      </c>
      <c r="X22" s="38">
        <v>0.2916666567325592</v>
      </c>
    </row>
    <row r="23" spans="17:24" ht="114.75">
      <c r="Q23">
        <v>11</v>
      </c>
      <c r="R23" s="40" t="s">
        <v>117</v>
      </c>
      <c r="S23" s="38">
        <v>0.8260869383811951</v>
      </c>
      <c r="T23">
        <v>20</v>
      </c>
      <c r="U23" s="38">
        <v>0.43820226192474365</v>
      </c>
      <c r="V23" s="38"/>
      <c r="W23" s="38">
        <v>0.9224806427955627</v>
      </c>
      <c r="X23" s="38">
        <v>0.7796609997749329</v>
      </c>
    </row>
    <row r="24" spans="17:24" ht="165.75">
      <c r="Q24">
        <v>12</v>
      </c>
      <c r="R24" s="40" t="s">
        <v>118</v>
      </c>
      <c r="S24" s="38">
        <v>0.3125</v>
      </c>
      <c r="T24">
        <v>15</v>
      </c>
      <c r="U24" s="38">
        <v>0</v>
      </c>
      <c r="V24" s="38"/>
      <c r="W24" s="38">
        <v>0.5714285969734192</v>
      </c>
      <c r="X24" s="38">
        <v>0.22727273404598236</v>
      </c>
    </row>
    <row r="25" spans="17:24" ht="153">
      <c r="Q25">
        <v>13</v>
      </c>
      <c r="R25" s="40" t="s">
        <v>119</v>
      </c>
      <c r="S25" s="38">
        <v>0.1304347813129425</v>
      </c>
      <c r="T25">
        <v>44</v>
      </c>
      <c r="U25" s="38">
        <v>0.015625</v>
      </c>
      <c r="V25" s="38"/>
      <c r="W25" s="38">
        <v>0.22535210847854614</v>
      </c>
      <c r="X25" s="38">
        <v>0.10447761416435242</v>
      </c>
    </row>
    <row r="26" spans="17:24" ht="178.5">
      <c r="Q26">
        <v>14</v>
      </c>
      <c r="R26" s="40" t="s">
        <v>120</v>
      </c>
      <c r="S26" s="38">
        <v>0.3333333432674408</v>
      </c>
      <c r="T26">
        <v>9</v>
      </c>
      <c r="U26" s="38">
        <v>0.20000000298023224</v>
      </c>
      <c r="V26" s="38"/>
      <c r="W26" s="38">
        <v>1</v>
      </c>
      <c r="X26" s="38">
        <v>0.5384615659713745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AB27"/>
  <sheetViews>
    <sheetView zoomScalePageLayoutView="0" workbookViewId="0" topLeftCell="R10">
      <selection activeCell="G14" sqref="G14"/>
    </sheetView>
  </sheetViews>
  <sheetFormatPr defaultColWidth="9.00390625" defaultRowHeight="15.75"/>
  <cols>
    <col min="22" max="22" width="14.125" style="0" customWidth="1"/>
    <col min="26" max="26" width="6.75390625" style="0" customWidth="1"/>
  </cols>
  <sheetData>
    <row r="3" spans="2:19" ht="178.5">
      <c r="B3" s="43" t="s">
        <v>75</v>
      </c>
      <c r="C3" s="31" t="s">
        <v>123</v>
      </c>
      <c r="D3" s="31" t="s">
        <v>124</v>
      </c>
      <c r="E3" s="31" t="s">
        <v>125</v>
      </c>
      <c r="F3" s="31" t="s">
        <v>126</v>
      </c>
      <c r="G3" s="31" t="s">
        <v>127</v>
      </c>
      <c r="H3" s="31" t="s">
        <v>128</v>
      </c>
      <c r="I3" s="31" t="s">
        <v>129</v>
      </c>
      <c r="J3" s="31" t="s">
        <v>130</v>
      </c>
      <c r="K3" s="31" t="s">
        <v>131</v>
      </c>
      <c r="L3" s="31" t="s">
        <v>132</v>
      </c>
      <c r="M3" s="31" t="s">
        <v>133</v>
      </c>
      <c r="N3" s="31" t="s">
        <v>134</v>
      </c>
      <c r="O3" s="31" t="s">
        <v>135</v>
      </c>
      <c r="P3" s="31" t="s">
        <v>136</v>
      </c>
      <c r="Q3" s="31" t="s">
        <v>137</v>
      </c>
      <c r="R3" s="31" t="s">
        <v>138</v>
      </c>
      <c r="S3" s="31" t="s">
        <v>139</v>
      </c>
    </row>
    <row r="4" spans="1:19" ht="15.75">
      <c r="A4" s="41" t="s">
        <v>83</v>
      </c>
      <c r="B4" s="32">
        <v>6.754873275756836</v>
      </c>
      <c r="C4" s="32">
        <v>2.6033332347869873</v>
      </c>
      <c r="D4" s="32">
        <v>3.078571319580078</v>
      </c>
      <c r="E4" s="38">
        <v>0.7027027010917664</v>
      </c>
      <c r="F4" s="38">
        <v>0.5625</v>
      </c>
      <c r="G4" s="37">
        <v>2</v>
      </c>
      <c r="H4" s="38">
        <v>0.6515151262283325</v>
      </c>
      <c r="I4" s="38">
        <v>0.7692307829856873</v>
      </c>
      <c r="J4" s="38">
        <v>0.6060606241226196</v>
      </c>
      <c r="K4" s="38">
        <v>0.6818181872367859</v>
      </c>
      <c r="L4" s="38">
        <v>0.5247524976730347</v>
      </c>
      <c r="M4" s="38">
        <v>0.3571428656578064</v>
      </c>
      <c r="N4" s="38">
        <v>0.3132530152797699</v>
      </c>
      <c r="O4" s="38">
        <v>0.6078431606292725</v>
      </c>
      <c r="P4" s="38">
        <v>0.3368421196937561</v>
      </c>
      <c r="Q4" s="38">
        <v>0.39175257086753845</v>
      </c>
      <c r="R4" s="32">
        <v>46.35594177246094</v>
      </c>
      <c r="S4" s="38">
        <v>0.6176470518112183</v>
      </c>
    </row>
    <row r="5" spans="1:19" ht="15.75">
      <c r="A5" s="42" t="s">
        <v>103</v>
      </c>
      <c r="B5" s="32">
        <v>4.480710029602051</v>
      </c>
      <c r="C5" s="32">
        <v>2.223132848739624</v>
      </c>
      <c r="D5" s="32">
        <v>2.790350914001465</v>
      </c>
      <c r="E5" s="38">
        <v>0.5</v>
      </c>
      <c r="F5" s="38">
        <v>0.5</v>
      </c>
      <c r="G5" s="37">
        <v>1</v>
      </c>
      <c r="H5" s="38">
        <v>0.06521739065647125</v>
      </c>
      <c r="I5" s="38">
        <v>0.19565217196941376</v>
      </c>
      <c r="J5" s="38">
        <v>0.10869564861059189</v>
      </c>
      <c r="K5" s="38">
        <v>0.11999999731779099</v>
      </c>
      <c r="L5" s="38">
        <v>0.26771652698516846</v>
      </c>
      <c r="M5" s="38">
        <v>0.1910112351179123</v>
      </c>
      <c r="N5" s="38">
        <v>0.1666666716337204</v>
      </c>
      <c r="O5" s="38">
        <v>0.2747252881526947</v>
      </c>
      <c r="P5" s="38">
        <v>0.19200000166893005</v>
      </c>
      <c r="Q5" s="38">
        <v>0.1428571492433548</v>
      </c>
      <c r="R5" s="32">
        <v>24.86603546142578</v>
      </c>
      <c r="S5" s="38">
        <v>0.24705882370471954</v>
      </c>
    </row>
    <row r="6" spans="1:19" ht="15.75">
      <c r="A6" s="42" t="s">
        <v>2</v>
      </c>
      <c r="B6" s="32">
        <v>6.016347885131836</v>
      </c>
      <c r="C6" s="32">
        <v>2.6778712272644043</v>
      </c>
      <c r="D6" s="32">
        <v>3.06205677986145</v>
      </c>
      <c r="E6" s="38">
        <v>0.8169013857841492</v>
      </c>
      <c r="F6" s="38">
        <v>0.75</v>
      </c>
      <c r="G6" s="37">
        <v>3</v>
      </c>
      <c r="H6" s="38">
        <v>0.4313725531101227</v>
      </c>
      <c r="I6" s="38">
        <v>0.6818181872367859</v>
      </c>
      <c r="J6" s="38">
        <v>0.49152541160583496</v>
      </c>
      <c r="K6" s="38">
        <v>0.5882353186607361</v>
      </c>
      <c r="L6" s="38">
        <v>0.6062992215156555</v>
      </c>
      <c r="M6" s="38">
        <v>0.4761904776096344</v>
      </c>
      <c r="N6" s="38">
        <v>0.3636363744735718</v>
      </c>
      <c r="O6" s="38">
        <v>0.6363636255264282</v>
      </c>
      <c r="P6" s="38">
        <v>0.336448609828949</v>
      </c>
      <c r="Q6" s="38">
        <v>0.34285715222358704</v>
      </c>
      <c r="R6" s="32">
        <v>41.26531219482422</v>
      </c>
      <c r="S6" s="38">
        <v>0.5869565010070801</v>
      </c>
    </row>
    <row r="7" spans="1:19" ht="15.75">
      <c r="A7" s="42" t="s">
        <v>104</v>
      </c>
      <c r="B7" s="32">
        <v>7.279143333435059</v>
      </c>
      <c r="C7" s="32">
        <v>3.0296549797058105</v>
      </c>
      <c r="D7" s="32">
        <v>3.3584160804748535</v>
      </c>
      <c r="E7" s="38">
        <v>1</v>
      </c>
      <c r="F7" s="38">
        <v>1</v>
      </c>
      <c r="G7" s="37">
        <v>14</v>
      </c>
      <c r="H7" s="38">
        <v>0.6619718074798584</v>
      </c>
      <c r="I7" s="38">
        <v>0.8666666746139526</v>
      </c>
      <c r="J7" s="38">
        <v>0.7333333492279053</v>
      </c>
      <c r="K7" s="38">
        <v>0.8571428656578064</v>
      </c>
      <c r="L7" s="38">
        <v>0.8674033284187317</v>
      </c>
      <c r="M7" s="38">
        <v>0.7823529243469238</v>
      </c>
      <c r="N7" s="38">
        <v>0.7023809552192688</v>
      </c>
      <c r="O7" s="38">
        <v>0.8238993883132935</v>
      </c>
      <c r="P7" s="38">
        <v>0.5340909361839294</v>
      </c>
      <c r="Q7" s="38">
        <v>0.5568181872367859</v>
      </c>
      <c r="R7" s="32">
        <v>62.56080627441406</v>
      </c>
      <c r="S7" s="38">
        <v>0.8333333134651184</v>
      </c>
    </row>
    <row r="8" spans="1:19" ht="15.75">
      <c r="A8" s="42" t="s">
        <v>105</v>
      </c>
      <c r="B8">
        <v>9</v>
      </c>
      <c r="C8">
        <v>45</v>
      </c>
      <c r="D8">
        <v>30</v>
      </c>
      <c r="E8">
        <v>50</v>
      </c>
      <c r="F8">
        <v>55</v>
      </c>
      <c r="G8">
        <v>8</v>
      </c>
      <c r="H8">
        <v>2</v>
      </c>
      <c r="I8">
        <v>14</v>
      </c>
      <c r="J8">
        <v>8</v>
      </c>
      <c r="K8">
        <v>10</v>
      </c>
      <c r="L8">
        <v>17</v>
      </c>
      <c r="M8">
        <v>5</v>
      </c>
      <c r="N8">
        <v>17</v>
      </c>
      <c r="O8">
        <v>36</v>
      </c>
      <c r="P8">
        <v>31</v>
      </c>
      <c r="Q8">
        <v>16</v>
      </c>
      <c r="R8">
        <v>27</v>
      </c>
      <c r="S8">
        <v>24</v>
      </c>
    </row>
    <row r="9" spans="23:28" ht="15.75">
      <c r="W9" s="41" t="s">
        <v>1</v>
      </c>
      <c r="X9" s="42" t="s">
        <v>105</v>
      </c>
      <c r="Y9" s="42" t="s">
        <v>103</v>
      </c>
      <c r="AA9" s="42" t="s">
        <v>104</v>
      </c>
      <c r="AB9" s="42" t="s">
        <v>2</v>
      </c>
    </row>
    <row r="10" spans="22:28" ht="25.5">
      <c r="V10" s="43" t="s">
        <v>75</v>
      </c>
      <c r="W10" s="32">
        <v>6.754873275756836</v>
      </c>
      <c r="X10">
        <v>9</v>
      </c>
      <c r="Y10" s="32">
        <v>4.480710029602051</v>
      </c>
      <c r="AA10" s="32">
        <v>7.279143333435059</v>
      </c>
      <c r="AB10" s="32">
        <v>6.016347885131836</v>
      </c>
    </row>
    <row r="11" spans="21:28" ht="51">
      <c r="U11">
        <v>1</v>
      </c>
      <c r="V11" s="31" t="s">
        <v>123</v>
      </c>
      <c r="W11" s="32">
        <v>2.6033332347869873</v>
      </c>
      <c r="X11">
        <v>45</v>
      </c>
      <c r="Y11" s="32">
        <v>2.223132848739624</v>
      </c>
      <c r="AA11" s="32">
        <v>3.0296549797058105</v>
      </c>
      <c r="AB11" s="32">
        <v>2.6778712272644043</v>
      </c>
    </row>
    <row r="12" spans="15:28" ht="38.25">
      <c r="O12" s="41" t="s">
        <v>83</v>
      </c>
      <c r="P12" s="42" t="s">
        <v>103</v>
      </c>
      <c r="Q12" s="42" t="s">
        <v>2</v>
      </c>
      <c r="R12" s="42" t="s">
        <v>104</v>
      </c>
      <c r="S12" s="42" t="s">
        <v>105</v>
      </c>
      <c r="U12">
        <v>2</v>
      </c>
      <c r="V12" s="31" t="s">
        <v>124</v>
      </c>
      <c r="W12" s="32">
        <v>3.078571319580078</v>
      </c>
      <c r="X12">
        <v>30</v>
      </c>
      <c r="Y12" s="32">
        <v>2.790350914001465</v>
      </c>
      <c r="AA12" s="32">
        <v>3.3584160804748535</v>
      </c>
      <c r="AB12" s="32">
        <v>3.06205677986145</v>
      </c>
    </row>
    <row r="13" spans="21:28" ht="38.25">
      <c r="U13">
        <v>3</v>
      </c>
      <c r="V13" s="31" t="s">
        <v>125</v>
      </c>
      <c r="W13" s="38">
        <v>0.7027027010917664</v>
      </c>
      <c r="X13">
        <v>50</v>
      </c>
      <c r="Y13" s="38">
        <v>0.5</v>
      </c>
      <c r="AA13" s="38">
        <v>1</v>
      </c>
      <c r="AB13" s="38">
        <v>0.8169013857841492</v>
      </c>
    </row>
    <row r="14" spans="21:28" ht="76.5">
      <c r="U14">
        <v>4</v>
      </c>
      <c r="V14" s="31" t="s">
        <v>126</v>
      </c>
      <c r="W14" s="38">
        <v>0.5625</v>
      </c>
      <c r="X14">
        <v>55</v>
      </c>
      <c r="Y14" s="38">
        <v>0.5</v>
      </c>
      <c r="AA14" s="38">
        <v>1</v>
      </c>
      <c r="AB14" s="38">
        <v>0.75</v>
      </c>
    </row>
    <row r="15" spans="21:28" ht="51">
      <c r="U15">
        <v>5</v>
      </c>
      <c r="V15" s="31" t="s">
        <v>127</v>
      </c>
      <c r="W15" s="37">
        <v>2</v>
      </c>
      <c r="X15">
        <v>8</v>
      </c>
      <c r="Y15" s="37">
        <v>1</v>
      </c>
      <c r="AA15" s="37">
        <v>14</v>
      </c>
      <c r="AB15" s="37">
        <v>3</v>
      </c>
    </row>
    <row r="16" spans="21:28" ht="114.75">
      <c r="U16">
        <v>6</v>
      </c>
      <c r="V16" s="31" t="s">
        <v>128</v>
      </c>
      <c r="W16" s="38">
        <v>0.6515151262283325</v>
      </c>
      <c r="X16">
        <v>2</v>
      </c>
      <c r="Y16" s="38">
        <v>0.06521739065647125</v>
      </c>
      <c r="AA16" s="38">
        <v>0.6619718074798584</v>
      </c>
      <c r="AB16" s="38">
        <v>0.4313725531101227</v>
      </c>
    </row>
    <row r="17" spans="21:28" ht="89.25">
      <c r="U17">
        <v>7</v>
      </c>
      <c r="V17" s="31" t="s">
        <v>129</v>
      </c>
      <c r="W17" s="38">
        <v>0.7692307829856873</v>
      </c>
      <c r="X17">
        <v>14</v>
      </c>
      <c r="Y17" s="38">
        <v>0.19565217196941376</v>
      </c>
      <c r="AA17" s="38">
        <v>0.8666666746139526</v>
      </c>
      <c r="AB17" s="38">
        <v>0.6818181872367859</v>
      </c>
    </row>
    <row r="18" spans="21:28" ht="102">
      <c r="U18">
        <v>8</v>
      </c>
      <c r="V18" s="31" t="s">
        <v>130</v>
      </c>
      <c r="W18" s="38">
        <v>0.6060606241226196</v>
      </c>
      <c r="X18">
        <v>8</v>
      </c>
      <c r="Y18" s="38">
        <v>0.10869564861059189</v>
      </c>
      <c r="AA18" s="38">
        <v>0.7333333492279053</v>
      </c>
      <c r="AB18" s="38">
        <v>0.49152541160583496</v>
      </c>
    </row>
    <row r="19" spans="21:28" ht="89.25">
      <c r="U19">
        <v>9</v>
      </c>
      <c r="V19" s="31" t="s">
        <v>131</v>
      </c>
      <c r="W19" s="38">
        <v>0.6818181872367859</v>
      </c>
      <c r="X19">
        <v>10</v>
      </c>
      <c r="Y19" s="38">
        <v>0.11999999731779099</v>
      </c>
      <c r="AA19" s="38">
        <v>0.8571428656578064</v>
      </c>
      <c r="AB19" s="38">
        <v>0.5882353186607361</v>
      </c>
    </row>
    <row r="20" spans="21:28" ht="76.5">
      <c r="U20">
        <v>10</v>
      </c>
      <c r="V20" s="31" t="s">
        <v>132</v>
      </c>
      <c r="W20" s="38">
        <v>0.5247524976730347</v>
      </c>
      <c r="X20">
        <v>17</v>
      </c>
      <c r="Y20" s="38">
        <v>0.26771652698516846</v>
      </c>
      <c r="AA20" s="38">
        <v>0.8674033284187317</v>
      </c>
      <c r="AB20" s="38">
        <v>0.6062992215156555</v>
      </c>
    </row>
    <row r="21" spans="21:28" ht="76.5">
      <c r="U21">
        <v>11</v>
      </c>
      <c r="V21" s="31" t="s">
        <v>133</v>
      </c>
      <c r="W21" s="38">
        <v>0.3571428656578064</v>
      </c>
      <c r="X21">
        <v>5</v>
      </c>
      <c r="Y21" s="38">
        <v>0.1910112351179123</v>
      </c>
      <c r="AA21" s="38">
        <v>0.7823529243469238</v>
      </c>
      <c r="AB21" s="38">
        <v>0.4761904776096344</v>
      </c>
    </row>
    <row r="22" spans="21:28" ht="114.75">
      <c r="U22">
        <v>12</v>
      </c>
      <c r="V22" s="31" t="s">
        <v>134</v>
      </c>
      <c r="W22" s="38">
        <v>0.3132530152797699</v>
      </c>
      <c r="X22">
        <v>17</v>
      </c>
      <c r="Y22" s="38">
        <v>0.1666666716337204</v>
      </c>
      <c r="AA22" s="38">
        <v>0.7023809552192688</v>
      </c>
      <c r="AB22" s="38">
        <v>0.3636363744735718</v>
      </c>
    </row>
    <row r="23" spans="21:28" ht="102">
      <c r="U23">
        <v>13</v>
      </c>
      <c r="V23" s="31" t="s">
        <v>135</v>
      </c>
      <c r="W23" s="38">
        <v>0.6078431606292725</v>
      </c>
      <c r="X23">
        <v>36</v>
      </c>
      <c r="Y23" s="38">
        <v>0.2747252881526947</v>
      </c>
      <c r="AA23" s="38">
        <v>0.8238993883132935</v>
      </c>
      <c r="AB23" s="38">
        <v>0.6363636255264282</v>
      </c>
    </row>
    <row r="24" spans="21:28" ht="89.25">
      <c r="U24">
        <v>14</v>
      </c>
      <c r="V24" s="31" t="s">
        <v>136</v>
      </c>
      <c r="W24" s="38">
        <v>0.3368421196937561</v>
      </c>
      <c r="X24">
        <v>31</v>
      </c>
      <c r="Y24" s="38">
        <v>0.19200000166893005</v>
      </c>
      <c r="AA24" s="38">
        <v>0.5340909361839294</v>
      </c>
      <c r="AB24" s="38">
        <v>0.336448609828949</v>
      </c>
    </row>
    <row r="25" spans="21:28" ht="76.5">
      <c r="U25">
        <v>15</v>
      </c>
      <c r="V25" s="31" t="s">
        <v>137</v>
      </c>
      <c r="W25" s="38">
        <v>0.39175257086753845</v>
      </c>
      <c r="X25">
        <v>16</v>
      </c>
      <c r="Y25" s="38">
        <v>0.1428571492433548</v>
      </c>
      <c r="AA25" s="38">
        <v>0.5568181872367859</v>
      </c>
      <c r="AB25" s="38">
        <v>0.34285715222358704</v>
      </c>
    </row>
    <row r="26" spans="21:28" ht="51">
      <c r="U26">
        <v>16</v>
      </c>
      <c r="V26" s="31" t="s">
        <v>138</v>
      </c>
      <c r="W26" s="32">
        <v>46.35594177246094</v>
      </c>
      <c r="X26">
        <v>27</v>
      </c>
      <c r="Y26" s="32">
        <v>24.86603546142578</v>
      </c>
      <c r="AA26" s="32">
        <v>62.56080627441406</v>
      </c>
      <c r="AB26" s="32">
        <v>41.26531219482422</v>
      </c>
    </row>
    <row r="27" spans="21:28" ht="51">
      <c r="U27">
        <v>17</v>
      </c>
      <c r="V27" s="31" t="s">
        <v>139</v>
      </c>
      <c r="W27" s="38">
        <v>0.6176470518112183</v>
      </c>
      <c r="X27">
        <v>24</v>
      </c>
      <c r="Y27" s="38">
        <v>0.24705882370471954</v>
      </c>
      <c r="AA27" s="38">
        <v>0.8333333134651184</v>
      </c>
      <c r="AB27" s="38">
        <v>0.5869565010070801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Z21"/>
  <sheetViews>
    <sheetView zoomScalePageLayoutView="0" workbookViewId="0" topLeftCell="Q5">
      <selection activeCell="G14" sqref="G14"/>
    </sheetView>
  </sheetViews>
  <sheetFormatPr defaultColWidth="9.00390625" defaultRowHeight="15.75"/>
  <cols>
    <col min="20" max="20" width="24.125" style="0" customWidth="1"/>
    <col min="24" max="24" width="5.125" style="0" customWidth="1"/>
  </cols>
  <sheetData>
    <row r="3" spans="2:18" ht="140.25">
      <c r="B3" s="31" t="s">
        <v>76</v>
      </c>
      <c r="C3" s="31" t="s">
        <v>140</v>
      </c>
      <c r="D3" s="31" t="s">
        <v>141</v>
      </c>
      <c r="E3" s="31" t="s">
        <v>142</v>
      </c>
      <c r="F3" s="31" t="s">
        <v>143</v>
      </c>
      <c r="G3" s="31" t="s">
        <v>144</v>
      </c>
      <c r="H3" s="31" t="s">
        <v>145</v>
      </c>
      <c r="I3" s="31" t="s">
        <v>146</v>
      </c>
      <c r="J3" s="31" t="s">
        <v>147</v>
      </c>
      <c r="K3" s="31" t="s">
        <v>148</v>
      </c>
      <c r="L3" s="31" t="s">
        <v>149</v>
      </c>
      <c r="M3" s="31" t="s">
        <v>150</v>
      </c>
      <c r="N3" s="31" t="s">
        <v>151</v>
      </c>
      <c r="O3" s="31" t="s">
        <v>152</v>
      </c>
      <c r="P3" s="31" t="s">
        <v>153</v>
      </c>
      <c r="Q3" s="44"/>
      <c r="R3" s="44"/>
    </row>
    <row r="4" spans="1:18" ht="15.75">
      <c r="A4" s="41" t="s">
        <v>83</v>
      </c>
      <c r="B4" s="32">
        <v>7.358699798583984</v>
      </c>
      <c r="C4" s="38">
        <v>0.3009708821773529</v>
      </c>
      <c r="D4" s="38">
        <v>0.868686854839325</v>
      </c>
      <c r="E4" s="38">
        <v>0.8942307829856873</v>
      </c>
      <c r="F4" s="38">
        <v>0.7766990065574646</v>
      </c>
      <c r="G4" s="38">
        <v>0.7549019455909729</v>
      </c>
      <c r="H4" s="38">
        <v>0.9207921028137207</v>
      </c>
      <c r="I4" s="38">
        <v>0.8316831588745117</v>
      </c>
      <c r="J4" s="38">
        <v>0.6355140209197998</v>
      </c>
      <c r="K4" s="38">
        <v>0.5981308221817017</v>
      </c>
      <c r="L4" s="38">
        <v>0.6074766516685486</v>
      </c>
      <c r="M4" s="38">
        <v>0.15584415197372437</v>
      </c>
      <c r="N4" s="38">
        <v>0.21568627655506134</v>
      </c>
      <c r="O4" s="38">
        <v>0.04838709533214569</v>
      </c>
      <c r="P4" s="37">
        <v>20</v>
      </c>
      <c r="Q4" s="37"/>
      <c r="R4" s="37"/>
    </row>
    <row r="5" spans="1:18" ht="15.75">
      <c r="A5" s="42" t="s">
        <v>103</v>
      </c>
      <c r="B5" s="32">
        <v>5.2184672355651855</v>
      </c>
      <c r="C5" s="38">
        <v>0.1340206116437912</v>
      </c>
      <c r="D5" s="38">
        <v>0.5869565010070801</v>
      </c>
      <c r="E5" s="38">
        <v>0.7007874250411987</v>
      </c>
      <c r="F5" s="38">
        <v>0.6037735939025879</v>
      </c>
      <c r="G5" s="38">
        <v>0.5188679099082947</v>
      </c>
      <c r="H5" s="38">
        <v>0.85161292552948</v>
      </c>
      <c r="I5" s="38">
        <v>0.5952380895614624</v>
      </c>
      <c r="J5" s="38">
        <v>0.2857142984867096</v>
      </c>
      <c r="K5" s="38">
        <v>0.27067670226097107</v>
      </c>
      <c r="L5" s="38">
        <v>0.27819550037384033</v>
      </c>
      <c r="M5" s="38">
        <v>0.011363636702299118</v>
      </c>
      <c r="N5" s="38">
        <v>0.027522936463356018</v>
      </c>
      <c r="O5" s="38">
        <v>0.018518518656492233</v>
      </c>
      <c r="P5" s="37">
        <v>1</v>
      </c>
      <c r="Q5" s="37"/>
      <c r="R5" s="37"/>
    </row>
    <row r="6" spans="1:26" ht="15.75">
      <c r="A6" s="42" t="s">
        <v>2</v>
      </c>
      <c r="B6" s="32">
        <v>7.46328592300415</v>
      </c>
      <c r="C6" s="38">
        <v>0.25925925374031067</v>
      </c>
      <c r="D6" s="38">
        <v>0.8322147727012634</v>
      </c>
      <c r="E6" s="38">
        <v>0.8700565099716187</v>
      </c>
      <c r="F6" s="38">
        <v>0.75</v>
      </c>
      <c r="G6" s="38">
        <v>0.739130437374115</v>
      </c>
      <c r="H6" s="38">
        <v>0.9469696879386902</v>
      </c>
      <c r="I6" s="38">
        <v>0.800000011920929</v>
      </c>
      <c r="J6" s="38">
        <v>0.5730336904525757</v>
      </c>
      <c r="K6" s="38">
        <v>0.5714285969734192</v>
      </c>
      <c r="L6" s="38">
        <v>0.5714285969734192</v>
      </c>
      <c r="M6" s="38">
        <v>0.09090909361839294</v>
      </c>
      <c r="N6" s="38">
        <v>0.09917355328798294</v>
      </c>
      <c r="O6" s="38">
        <v>0.13793103396892548</v>
      </c>
      <c r="P6" s="37">
        <v>5</v>
      </c>
      <c r="Q6" s="37"/>
      <c r="R6" s="37"/>
      <c r="U6" s="41" t="s">
        <v>1</v>
      </c>
      <c r="V6" s="42" t="s">
        <v>105</v>
      </c>
      <c r="W6" s="42" t="s">
        <v>103</v>
      </c>
      <c r="Y6" s="42" t="s">
        <v>104</v>
      </c>
      <c r="Z6" s="42" t="s">
        <v>2</v>
      </c>
    </row>
    <row r="7" spans="1:26" ht="15.75">
      <c r="A7" s="42" t="s">
        <v>104</v>
      </c>
      <c r="B7" s="32">
        <v>8.516443252563477</v>
      </c>
      <c r="C7" s="38">
        <v>0.4275362193584442</v>
      </c>
      <c r="D7" s="38">
        <v>0.9534883499145508</v>
      </c>
      <c r="E7" s="38">
        <v>0.9626168012619019</v>
      </c>
      <c r="F7" s="38">
        <v>0.9065420627593994</v>
      </c>
      <c r="G7" s="38">
        <v>0.9032257795333862</v>
      </c>
      <c r="H7" s="38">
        <v>0.9923664331436157</v>
      </c>
      <c r="I7" s="38">
        <v>0.9140625</v>
      </c>
      <c r="J7" s="38">
        <v>0.7121661901473999</v>
      </c>
      <c r="K7" s="38">
        <v>0.72826087474823</v>
      </c>
      <c r="L7" s="38">
        <v>0.782608687877655</v>
      </c>
      <c r="M7" s="38">
        <v>0.28421053290367126</v>
      </c>
      <c r="N7" s="38">
        <v>0.22499999403953552</v>
      </c>
      <c r="O7" s="38">
        <v>0.28378379344940186</v>
      </c>
      <c r="P7" s="37">
        <v>40</v>
      </c>
      <c r="Q7" s="37"/>
      <c r="R7" s="37"/>
      <c r="T7" s="31" t="s">
        <v>76</v>
      </c>
      <c r="U7" s="32">
        <v>7.358699798583984</v>
      </c>
      <c r="V7">
        <v>35</v>
      </c>
      <c r="W7" s="32">
        <v>5.2184672355651855</v>
      </c>
      <c r="Y7" s="32">
        <v>8.516443252563477</v>
      </c>
      <c r="Z7" s="32">
        <v>7.46328592300415</v>
      </c>
    </row>
    <row r="8" spans="1:26" ht="51">
      <c r="A8" s="42" t="s">
        <v>105</v>
      </c>
      <c r="B8">
        <v>35</v>
      </c>
      <c r="C8">
        <v>44</v>
      </c>
      <c r="D8">
        <v>18</v>
      </c>
      <c r="E8">
        <v>20</v>
      </c>
      <c r="F8">
        <v>25</v>
      </c>
      <c r="G8">
        <v>25</v>
      </c>
      <c r="H8">
        <v>47</v>
      </c>
      <c r="I8">
        <v>22</v>
      </c>
      <c r="J8">
        <v>16</v>
      </c>
      <c r="K8">
        <v>29</v>
      </c>
      <c r="L8">
        <v>24</v>
      </c>
      <c r="M8">
        <v>55</v>
      </c>
      <c r="N8">
        <v>61</v>
      </c>
      <c r="O8">
        <v>3</v>
      </c>
      <c r="P8">
        <v>54</v>
      </c>
      <c r="S8">
        <v>1</v>
      </c>
      <c r="T8" s="31" t="s">
        <v>140</v>
      </c>
      <c r="U8" s="38">
        <v>0.3009708821773529</v>
      </c>
      <c r="V8">
        <v>44</v>
      </c>
      <c r="W8" s="38">
        <v>0.1340206116437912</v>
      </c>
      <c r="Y8" s="38">
        <v>0.4275362193584442</v>
      </c>
      <c r="Z8" s="38">
        <v>0.25925925374031067</v>
      </c>
    </row>
    <row r="9" spans="19:26" ht="25.5">
      <c r="S9">
        <v>2</v>
      </c>
      <c r="T9" s="31" t="s">
        <v>141</v>
      </c>
      <c r="U9" s="38">
        <v>0.868686854839325</v>
      </c>
      <c r="V9">
        <v>18</v>
      </c>
      <c r="W9" s="38">
        <v>0.5869565010070801</v>
      </c>
      <c r="Y9" s="38">
        <v>0.9534883499145508</v>
      </c>
      <c r="Z9" s="38">
        <v>0.8322147727012634</v>
      </c>
    </row>
    <row r="10" spans="19:26" ht="25.5">
      <c r="S10">
        <v>3</v>
      </c>
      <c r="T10" s="31" t="s">
        <v>142</v>
      </c>
      <c r="U10" s="38">
        <v>0.8942307829856873</v>
      </c>
      <c r="V10">
        <v>20</v>
      </c>
      <c r="W10" s="38">
        <v>0.7007874250411987</v>
      </c>
      <c r="Y10" s="38">
        <v>0.9626168012619019</v>
      </c>
      <c r="Z10" s="38">
        <v>0.8700565099716187</v>
      </c>
    </row>
    <row r="11" spans="19:26" ht="38.25">
      <c r="S11">
        <v>4</v>
      </c>
      <c r="T11" s="31" t="s">
        <v>143</v>
      </c>
      <c r="U11" s="38">
        <v>0.7766990065574646</v>
      </c>
      <c r="V11">
        <v>25</v>
      </c>
      <c r="W11" s="38">
        <v>0.6037735939025879</v>
      </c>
      <c r="Y11" s="38">
        <v>0.9065420627593994</v>
      </c>
      <c r="Z11" s="38">
        <v>0.75</v>
      </c>
    </row>
    <row r="12" spans="19:26" ht="25.5">
      <c r="S12">
        <v>5</v>
      </c>
      <c r="T12" s="31" t="s">
        <v>144</v>
      </c>
      <c r="U12" s="38">
        <v>0.7549019455909729</v>
      </c>
      <c r="V12">
        <v>25</v>
      </c>
      <c r="W12" s="38">
        <v>0.5188679099082947</v>
      </c>
      <c r="Y12" s="38">
        <v>0.9032257795333862</v>
      </c>
      <c r="Z12" s="38">
        <v>0.739130437374115</v>
      </c>
    </row>
    <row r="13" spans="19:26" ht="25.5">
      <c r="S13">
        <v>6</v>
      </c>
      <c r="T13" s="31" t="s">
        <v>145</v>
      </c>
      <c r="U13" s="38">
        <v>0.9207921028137207</v>
      </c>
      <c r="V13">
        <v>47</v>
      </c>
      <c r="W13" s="38">
        <v>0.85161292552948</v>
      </c>
      <c r="Y13" s="38">
        <v>0.9923664331436157</v>
      </c>
      <c r="Z13" s="38">
        <v>0.9469696879386902</v>
      </c>
    </row>
    <row r="14" spans="5:26" ht="38.25">
      <c r="E14" s="41" t="s">
        <v>1</v>
      </c>
      <c r="F14" s="42" t="s">
        <v>103</v>
      </c>
      <c r="G14" s="42" t="s">
        <v>2</v>
      </c>
      <c r="H14" s="42" t="s">
        <v>104</v>
      </c>
      <c r="I14" s="42" t="s">
        <v>105</v>
      </c>
      <c r="S14">
        <v>7</v>
      </c>
      <c r="T14" s="31" t="s">
        <v>146</v>
      </c>
      <c r="U14" s="38">
        <v>0.8316831588745117</v>
      </c>
      <c r="V14">
        <v>22</v>
      </c>
      <c r="W14" s="38">
        <v>0.5952380895614624</v>
      </c>
      <c r="Y14" s="38">
        <v>0.9140625</v>
      </c>
      <c r="Z14" s="38">
        <v>0.800000011920929</v>
      </c>
    </row>
    <row r="15" spans="19:26" ht="38.25">
      <c r="S15">
        <v>8</v>
      </c>
      <c r="T15" s="31" t="s">
        <v>147</v>
      </c>
      <c r="U15" s="38">
        <v>0.6355140209197998</v>
      </c>
      <c r="V15">
        <v>16</v>
      </c>
      <c r="W15" s="38">
        <v>0.2857142984867096</v>
      </c>
      <c r="Y15" s="38">
        <v>0.7121661901473999</v>
      </c>
      <c r="Z15" s="38">
        <v>0.5730336904525757</v>
      </c>
    </row>
    <row r="16" spans="19:26" ht="38.25">
      <c r="S16">
        <v>9</v>
      </c>
      <c r="T16" s="31" t="s">
        <v>148</v>
      </c>
      <c r="U16" s="38">
        <v>0.5981308221817017</v>
      </c>
      <c r="V16">
        <v>29</v>
      </c>
      <c r="W16" s="38">
        <v>0.27067670226097107</v>
      </c>
      <c r="Y16" s="38">
        <v>0.72826087474823</v>
      </c>
      <c r="Z16" s="38">
        <v>0.5714285969734192</v>
      </c>
    </row>
    <row r="17" spans="19:26" ht="38.25">
      <c r="S17">
        <v>10</v>
      </c>
      <c r="T17" s="31" t="s">
        <v>149</v>
      </c>
      <c r="U17" s="38">
        <v>0.6074766516685486</v>
      </c>
      <c r="V17">
        <v>24</v>
      </c>
      <c r="W17" s="38">
        <v>0.27819550037384033</v>
      </c>
      <c r="Y17" s="38">
        <v>0.782608687877655</v>
      </c>
      <c r="Z17" s="38">
        <v>0.5714285969734192</v>
      </c>
    </row>
    <row r="18" spans="19:26" ht="38.25">
      <c r="S18">
        <v>11</v>
      </c>
      <c r="T18" s="31" t="s">
        <v>150</v>
      </c>
      <c r="U18" s="38">
        <v>0.15584415197372437</v>
      </c>
      <c r="V18">
        <v>55</v>
      </c>
      <c r="W18" s="38">
        <v>0.011363636702299118</v>
      </c>
      <c r="Y18" s="38">
        <v>0.28421053290367126</v>
      </c>
      <c r="Z18" s="38">
        <v>0.09090909361839294</v>
      </c>
    </row>
    <row r="19" spans="19:26" ht="38.25">
      <c r="S19">
        <v>12</v>
      </c>
      <c r="T19" s="31" t="s">
        <v>151</v>
      </c>
      <c r="U19" s="38">
        <v>0.21568627655506134</v>
      </c>
      <c r="V19">
        <v>61</v>
      </c>
      <c r="W19" s="38">
        <v>0.027522936463356018</v>
      </c>
      <c r="Y19" s="38">
        <v>0.22499999403953552</v>
      </c>
      <c r="Z19" s="38">
        <v>0.09917355328798294</v>
      </c>
    </row>
    <row r="20" spans="19:26" ht="51">
      <c r="S20">
        <v>13</v>
      </c>
      <c r="T20" s="31" t="s">
        <v>152</v>
      </c>
      <c r="U20" s="38">
        <v>0.04838709533214569</v>
      </c>
      <c r="V20">
        <v>3</v>
      </c>
      <c r="W20" s="38">
        <v>0.018518518656492233</v>
      </c>
      <c r="Y20" s="38">
        <v>0.28378379344940186</v>
      </c>
      <c r="Z20" s="38">
        <v>0.13793103396892548</v>
      </c>
    </row>
    <row r="21" spans="19:26" ht="25.5">
      <c r="S21">
        <v>14</v>
      </c>
      <c r="T21" s="31" t="s">
        <v>153</v>
      </c>
      <c r="U21" s="37">
        <v>20</v>
      </c>
      <c r="V21">
        <v>54</v>
      </c>
      <c r="W21" s="37">
        <v>1</v>
      </c>
      <c r="Y21" s="37">
        <v>40</v>
      </c>
      <c r="Z21" s="37">
        <v>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AA27"/>
  <sheetViews>
    <sheetView zoomScalePageLayoutView="0" workbookViewId="0" topLeftCell="L15">
      <selection activeCell="G14" sqref="G14"/>
    </sheetView>
  </sheetViews>
  <sheetFormatPr defaultColWidth="9.00390625" defaultRowHeight="15.75"/>
  <cols>
    <col min="21" max="21" width="27.50390625" style="0" customWidth="1"/>
    <col min="23" max="23" width="9.00390625" style="47" customWidth="1"/>
    <col min="25" max="25" width="3.625" style="0" customWidth="1"/>
  </cols>
  <sheetData>
    <row r="3" spans="2:19" ht="140.25">
      <c r="B3" s="39" t="s">
        <v>77</v>
      </c>
      <c r="C3" s="40" t="s">
        <v>155</v>
      </c>
      <c r="D3" s="40" t="s">
        <v>156</v>
      </c>
      <c r="E3" s="40" t="s">
        <v>157</v>
      </c>
      <c r="F3" s="40" t="s">
        <v>158</v>
      </c>
      <c r="G3" s="40" t="s">
        <v>159</v>
      </c>
      <c r="H3" s="40" t="s">
        <v>160</v>
      </c>
      <c r="I3" s="40" t="s">
        <v>161</v>
      </c>
      <c r="J3" s="40" t="s">
        <v>162</v>
      </c>
      <c r="K3" s="40" t="s">
        <v>163</v>
      </c>
      <c r="L3" s="40" t="s">
        <v>164</v>
      </c>
      <c r="M3" s="40" t="s">
        <v>165</v>
      </c>
      <c r="N3" s="40" t="s">
        <v>166</v>
      </c>
      <c r="O3" s="40" t="s">
        <v>167</v>
      </c>
      <c r="P3" s="40" t="s">
        <v>168</v>
      </c>
      <c r="Q3" s="40" t="s">
        <v>169</v>
      </c>
      <c r="R3" s="40" t="s">
        <v>170</v>
      </c>
      <c r="S3" s="46"/>
    </row>
    <row r="4" spans="1:19" ht="15.75">
      <c r="A4" s="41" t="s">
        <v>83</v>
      </c>
      <c r="B4" s="32">
        <v>7.027848243713379</v>
      </c>
      <c r="C4" s="32">
        <v>0.36000001430511475</v>
      </c>
      <c r="D4" s="32">
        <v>0.5882353186607361</v>
      </c>
      <c r="E4" s="32">
        <v>0.5353535413742065</v>
      </c>
      <c r="F4" s="38">
        <v>0.8659793734550476</v>
      </c>
      <c r="G4" s="38">
        <v>0.3333333432674408</v>
      </c>
      <c r="H4" s="38">
        <v>0.07894736528396606</v>
      </c>
      <c r="I4" s="38">
        <v>0.6764705777168274</v>
      </c>
      <c r="J4" s="38">
        <v>0.2857142984867096</v>
      </c>
      <c r="K4" s="38">
        <v>0.5714285969734192</v>
      </c>
      <c r="L4" s="38">
        <v>0.5</v>
      </c>
      <c r="M4" s="38">
        <v>0.30000001192092896</v>
      </c>
      <c r="N4" s="38">
        <v>0.5</v>
      </c>
      <c r="O4" s="38">
        <v>0.05747126415371895</v>
      </c>
      <c r="P4" s="38">
        <v>0.5454545617103577</v>
      </c>
      <c r="Q4" s="38">
        <v>0.22727273404598236</v>
      </c>
      <c r="R4" s="38">
        <v>0.0416666679084301</v>
      </c>
      <c r="S4" s="38"/>
    </row>
    <row r="5" spans="1:19" ht="15.75">
      <c r="A5" s="42" t="s">
        <v>103</v>
      </c>
      <c r="B5" s="32">
        <v>5.099832534790039</v>
      </c>
      <c r="C5" s="32">
        <v>0.23076923191547394</v>
      </c>
      <c r="D5" s="32">
        <v>0.13114753365516663</v>
      </c>
      <c r="E5" s="32">
        <v>0.16304348409175873</v>
      </c>
      <c r="F5" s="38">
        <v>0.6627907156944275</v>
      </c>
      <c r="G5" s="38">
        <v>0.0731707289814949</v>
      </c>
      <c r="H5" s="38">
        <v>0.0714285746216774</v>
      </c>
      <c r="I5" s="38">
        <v>0.31707316637039185</v>
      </c>
      <c r="J5" s="38">
        <v>0.06451612710952759</v>
      </c>
      <c r="K5" s="38">
        <v>0</v>
      </c>
      <c r="L5" s="38">
        <v>0.0833333358168602</v>
      </c>
      <c r="M5" s="38">
        <v>0.09375</v>
      </c>
      <c r="N5" s="38">
        <v>0.1428571492433548</v>
      </c>
      <c r="O5" s="45">
        <v>0.007874015718698502</v>
      </c>
      <c r="P5" s="38">
        <v>0</v>
      </c>
      <c r="Q5" s="38">
        <v>0</v>
      </c>
      <c r="R5" s="38">
        <v>0.0416666679084301</v>
      </c>
      <c r="S5" s="38"/>
    </row>
    <row r="6" spans="1:19" ht="15.75">
      <c r="A6" s="42" t="s">
        <v>2</v>
      </c>
      <c r="B6" s="32">
        <v>7.059520721435547</v>
      </c>
      <c r="C6" s="32">
        <v>0.4140625</v>
      </c>
      <c r="D6" s="32">
        <v>0.5522388219833374</v>
      </c>
      <c r="E6" s="32">
        <v>0.5742574334144592</v>
      </c>
      <c r="F6" s="38">
        <v>0.8695651888847351</v>
      </c>
      <c r="G6" s="38">
        <v>0.20879121124744415</v>
      </c>
      <c r="H6" s="38">
        <v>0.1875</v>
      </c>
      <c r="I6" s="38">
        <v>0.6315789222717285</v>
      </c>
      <c r="J6" s="38">
        <v>0.30000001192092896</v>
      </c>
      <c r="K6" s="38">
        <v>0.3333333432674408</v>
      </c>
      <c r="L6" s="38">
        <v>0.5</v>
      </c>
      <c r="M6" s="38">
        <v>0.3050847351551056</v>
      </c>
      <c r="N6" s="38">
        <v>0.7142857313156128</v>
      </c>
      <c r="O6" s="45">
        <v>0.040816325694322586</v>
      </c>
      <c r="P6" s="38">
        <v>0.2666666805744171</v>
      </c>
      <c r="Q6" s="38">
        <v>0.3684210479259491</v>
      </c>
      <c r="R6" s="38">
        <v>0.2142857164144516</v>
      </c>
      <c r="S6" s="38"/>
    </row>
    <row r="7" spans="1:19" ht="15.75">
      <c r="A7" s="42" t="s">
        <v>104</v>
      </c>
      <c r="B7" s="32">
        <v>8.391539573669434</v>
      </c>
      <c r="C7" s="32">
        <v>0.7023809552192688</v>
      </c>
      <c r="D7" s="32">
        <v>0.913294792175293</v>
      </c>
      <c r="E7" s="32">
        <v>0.7820512652397156</v>
      </c>
      <c r="F7" s="38">
        <v>0.9714285731315613</v>
      </c>
      <c r="G7" s="38">
        <v>0.4690265357494354</v>
      </c>
      <c r="H7" s="38">
        <v>0.5142857432365417</v>
      </c>
      <c r="I7" s="38">
        <v>0.795918345451355</v>
      </c>
      <c r="J7" s="38">
        <v>0.5762711763381958</v>
      </c>
      <c r="K7" s="38">
        <v>1</v>
      </c>
      <c r="L7" s="38">
        <v>0.875</v>
      </c>
      <c r="M7" s="38">
        <v>0.529411792755127</v>
      </c>
      <c r="N7" s="38">
        <v>1</v>
      </c>
      <c r="O7" s="45">
        <v>0.15714286267757416</v>
      </c>
      <c r="P7" s="38">
        <v>0.6666666865348816</v>
      </c>
      <c r="Q7" s="38">
        <v>1</v>
      </c>
      <c r="R7" s="38">
        <v>0.550000011920929</v>
      </c>
      <c r="S7" s="38"/>
    </row>
    <row r="8" spans="1:18" ht="15.75">
      <c r="A8" s="42" t="s">
        <v>105</v>
      </c>
      <c r="B8">
        <v>33</v>
      </c>
      <c r="C8">
        <v>18</v>
      </c>
      <c r="D8">
        <v>29</v>
      </c>
      <c r="E8">
        <v>23</v>
      </c>
      <c r="F8">
        <v>36</v>
      </c>
      <c r="G8">
        <v>54</v>
      </c>
      <c r="H8">
        <v>2</v>
      </c>
      <c r="I8">
        <v>50</v>
      </c>
      <c r="J8">
        <v>28</v>
      </c>
      <c r="K8">
        <v>50</v>
      </c>
      <c r="L8">
        <v>32</v>
      </c>
      <c r="M8">
        <v>30</v>
      </c>
      <c r="N8">
        <v>10</v>
      </c>
      <c r="O8">
        <v>43</v>
      </c>
      <c r="P8">
        <v>59</v>
      </c>
      <c r="Q8">
        <v>17</v>
      </c>
      <c r="R8">
        <v>1</v>
      </c>
    </row>
    <row r="10" spans="22:27" ht="15.75">
      <c r="V10" s="41" t="s">
        <v>1</v>
      </c>
      <c r="W10" s="48" t="s">
        <v>105</v>
      </c>
      <c r="X10" s="42" t="s">
        <v>103</v>
      </c>
      <c r="Z10" s="42" t="s">
        <v>104</v>
      </c>
      <c r="AA10" s="42" t="s">
        <v>2</v>
      </c>
    </row>
    <row r="11" spans="21:27" ht="15.75">
      <c r="U11" s="39" t="s">
        <v>77</v>
      </c>
      <c r="V11" s="32">
        <v>7.027848243713379</v>
      </c>
      <c r="W11" s="47">
        <v>33</v>
      </c>
      <c r="X11" s="32">
        <v>5.099832534790039</v>
      </c>
      <c r="Z11" s="32">
        <v>8.391539573669434</v>
      </c>
      <c r="AA11" s="32">
        <v>7.059520721435547</v>
      </c>
    </row>
    <row r="12" spans="20:27" ht="38.25">
      <c r="T12">
        <v>1</v>
      </c>
      <c r="U12" s="40" t="s">
        <v>155</v>
      </c>
      <c r="V12" s="32">
        <v>0.36000001430511475</v>
      </c>
      <c r="W12" s="47">
        <v>18</v>
      </c>
      <c r="X12" s="32">
        <v>0.23076923191547394</v>
      </c>
      <c r="Z12" s="32">
        <v>0.7023809552192688</v>
      </c>
      <c r="AA12" s="32">
        <v>0.4140625</v>
      </c>
    </row>
    <row r="13" spans="20:27" ht="51">
      <c r="T13">
        <v>2</v>
      </c>
      <c r="U13" s="40" t="s">
        <v>156</v>
      </c>
      <c r="V13" s="32">
        <v>0.5882353186607361</v>
      </c>
      <c r="W13" s="47">
        <v>29</v>
      </c>
      <c r="X13" s="32">
        <v>0.13114753365516663</v>
      </c>
      <c r="Z13" s="32">
        <v>0.913294792175293</v>
      </c>
      <c r="AA13" s="32">
        <v>0.5522388219833374</v>
      </c>
    </row>
    <row r="14" spans="3:27" ht="38.25">
      <c r="C14" s="41" t="s">
        <v>1</v>
      </c>
      <c r="D14" s="42" t="s">
        <v>103</v>
      </c>
      <c r="E14" s="42" t="s">
        <v>2</v>
      </c>
      <c r="F14" s="42" t="s">
        <v>104</v>
      </c>
      <c r="G14" s="42" t="s">
        <v>105</v>
      </c>
      <c r="T14">
        <v>3</v>
      </c>
      <c r="U14" s="40" t="s">
        <v>157</v>
      </c>
      <c r="V14" s="32">
        <v>0.5353535413742065</v>
      </c>
      <c r="W14" s="47">
        <v>23</v>
      </c>
      <c r="X14" s="32">
        <v>0.16304348409175873</v>
      </c>
      <c r="Z14" s="32">
        <v>0.7820512652397156</v>
      </c>
      <c r="AA14" s="32">
        <v>0.5742574334144592</v>
      </c>
    </row>
    <row r="15" spans="20:27" ht="25.5">
      <c r="T15">
        <v>4</v>
      </c>
      <c r="U15" s="40" t="s">
        <v>158</v>
      </c>
      <c r="V15" s="38">
        <v>0.8659793734550476</v>
      </c>
      <c r="W15" s="47">
        <v>36</v>
      </c>
      <c r="X15" s="38">
        <v>0.6627907156944275</v>
      </c>
      <c r="Z15" s="38">
        <v>0.9714285731315613</v>
      </c>
      <c r="AA15" s="38">
        <v>0.8695651888847351</v>
      </c>
    </row>
    <row r="16" spans="20:27" ht="25.5">
      <c r="T16">
        <v>5</v>
      </c>
      <c r="U16" s="40" t="s">
        <v>159</v>
      </c>
      <c r="V16" s="38">
        <v>0.3333333432674408</v>
      </c>
      <c r="W16" s="47">
        <v>54</v>
      </c>
      <c r="X16" s="38">
        <v>0.0731707289814949</v>
      </c>
      <c r="Z16" s="38">
        <v>0.4690265357494354</v>
      </c>
      <c r="AA16" s="38">
        <v>0.20879121124744415</v>
      </c>
    </row>
    <row r="17" spans="20:27" ht="38.25">
      <c r="T17">
        <v>6</v>
      </c>
      <c r="U17" s="40" t="s">
        <v>160</v>
      </c>
      <c r="V17" s="38">
        <v>0.07894736528396606</v>
      </c>
      <c r="W17" s="47">
        <v>2</v>
      </c>
      <c r="X17" s="38">
        <v>0.0714285746216774</v>
      </c>
      <c r="Z17" s="38">
        <v>0.5142857432365417</v>
      </c>
      <c r="AA17" s="38">
        <v>0.1875</v>
      </c>
    </row>
    <row r="18" spans="20:27" ht="38.25">
      <c r="T18">
        <v>7</v>
      </c>
      <c r="U18" s="40" t="s">
        <v>161</v>
      </c>
      <c r="V18" s="38">
        <v>0.6764705777168274</v>
      </c>
      <c r="W18" s="47">
        <v>50</v>
      </c>
      <c r="X18" s="38">
        <v>0.31707316637039185</v>
      </c>
      <c r="Z18" s="38">
        <v>0.795918345451355</v>
      </c>
      <c r="AA18" s="38">
        <v>0.6315789222717285</v>
      </c>
    </row>
    <row r="19" spans="20:27" ht="38.25">
      <c r="T19">
        <v>8</v>
      </c>
      <c r="U19" s="40" t="s">
        <v>162</v>
      </c>
      <c r="V19" s="38">
        <v>0.2857142984867096</v>
      </c>
      <c r="W19" s="47">
        <v>28</v>
      </c>
      <c r="X19" s="38">
        <v>0.06451612710952759</v>
      </c>
      <c r="Z19" s="38">
        <v>0.5762711763381958</v>
      </c>
      <c r="AA19" s="38">
        <v>0.30000001192092896</v>
      </c>
    </row>
    <row r="20" spans="20:27" ht="38.25">
      <c r="T20">
        <v>9</v>
      </c>
      <c r="U20" s="40" t="s">
        <v>163</v>
      </c>
      <c r="V20" s="38">
        <v>0.5714285969734192</v>
      </c>
      <c r="W20" s="47">
        <v>50</v>
      </c>
      <c r="X20" s="38">
        <v>0</v>
      </c>
      <c r="Z20" s="38">
        <v>1</v>
      </c>
      <c r="AA20" s="38">
        <v>0.3333333432674408</v>
      </c>
    </row>
    <row r="21" spans="20:27" ht="38.25">
      <c r="T21">
        <v>10</v>
      </c>
      <c r="U21" s="40" t="s">
        <v>164</v>
      </c>
      <c r="V21" s="38">
        <v>0.5</v>
      </c>
      <c r="W21" s="47">
        <v>32</v>
      </c>
      <c r="X21" s="38">
        <v>0.0833333358168602</v>
      </c>
      <c r="Z21" s="38">
        <v>0.875</v>
      </c>
      <c r="AA21" s="38">
        <v>0.5</v>
      </c>
    </row>
    <row r="22" spans="20:27" ht="38.25">
      <c r="T22">
        <v>11</v>
      </c>
      <c r="U22" s="40" t="s">
        <v>165</v>
      </c>
      <c r="V22" s="38">
        <v>0.30000001192092896</v>
      </c>
      <c r="W22" s="47">
        <v>30</v>
      </c>
      <c r="X22" s="38">
        <v>0.09375</v>
      </c>
      <c r="Z22" s="38">
        <v>0.529411792755127</v>
      </c>
      <c r="AA22" s="38">
        <v>0.3050847351551056</v>
      </c>
    </row>
    <row r="23" spans="20:27" ht="38.25">
      <c r="T23">
        <v>12</v>
      </c>
      <c r="U23" s="40" t="s">
        <v>166</v>
      </c>
      <c r="V23" s="38">
        <v>0.5</v>
      </c>
      <c r="W23" s="47">
        <v>10</v>
      </c>
      <c r="X23" s="38">
        <v>0.1428571492433548</v>
      </c>
      <c r="Z23" s="38">
        <v>1</v>
      </c>
      <c r="AA23" s="38">
        <v>0.7142857313156128</v>
      </c>
    </row>
    <row r="24" spans="20:27" ht="25.5">
      <c r="T24">
        <v>13</v>
      </c>
      <c r="U24" s="40" t="s">
        <v>167</v>
      </c>
      <c r="V24" s="38">
        <v>0.05747126415371895</v>
      </c>
      <c r="W24" s="47">
        <v>43</v>
      </c>
      <c r="X24" s="45">
        <v>0.007874015718698502</v>
      </c>
      <c r="Z24" s="45">
        <v>0.15714286267757416</v>
      </c>
      <c r="AA24" s="45">
        <v>0.040816325694322586</v>
      </c>
    </row>
    <row r="25" spans="20:27" ht="38.25">
      <c r="T25">
        <v>14</v>
      </c>
      <c r="U25" s="40" t="s">
        <v>168</v>
      </c>
      <c r="V25" s="38">
        <v>0.5454545617103577</v>
      </c>
      <c r="W25" s="47">
        <v>59</v>
      </c>
      <c r="X25" s="38">
        <v>0</v>
      </c>
      <c r="Z25" s="38">
        <v>0.6666666865348816</v>
      </c>
      <c r="AA25" s="38">
        <v>0.2666666805744171</v>
      </c>
    </row>
    <row r="26" spans="20:27" ht="25.5">
      <c r="T26">
        <v>15</v>
      </c>
      <c r="U26" s="40" t="s">
        <v>169</v>
      </c>
      <c r="V26" s="38">
        <v>0.22727273404598236</v>
      </c>
      <c r="W26" s="47">
        <v>17</v>
      </c>
      <c r="X26" s="38">
        <v>0</v>
      </c>
      <c r="Z26" s="38">
        <v>1</v>
      </c>
      <c r="AA26" s="38">
        <v>0.3684210479259491</v>
      </c>
    </row>
    <row r="27" spans="20:27" ht="38.25">
      <c r="T27">
        <v>16</v>
      </c>
      <c r="U27" s="40" t="s">
        <v>170</v>
      </c>
      <c r="V27" s="38">
        <v>0.0416666679084301</v>
      </c>
      <c r="W27" s="47">
        <v>1</v>
      </c>
      <c r="X27" s="38">
        <v>0.0416666679084301</v>
      </c>
      <c r="Z27" s="38">
        <v>0.550000011920929</v>
      </c>
      <c r="AA27" s="38">
        <v>0.2142857164144516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3:V23"/>
  <sheetViews>
    <sheetView zoomScalePageLayoutView="0" workbookViewId="0" topLeftCell="O10">
      <selection activeCell="G14" sqref="G14"/>
    </sheetView>
  </sheetViews>
  <sheetFormatPr defaultColWidth="9.00390625" defaultRowHeight="15.75"/>
  <cols>
    <col min="16" max="16" width="26.125" style="0" customWidth="1"/>
    <col min="18" max="18" width="9.00390625" style="47" customWidth="1"/>
    <col min="20" max="20" width="4.375" style="0" customWidth="1"/>
  </cols>
  <sheetData>
    <row r="3" spans="2:13" ht="255">
      <c r="B3" s="51" t="s">
        <v>78</v>
      </c>
      <c r="C3" s="52" t="s">
        <v>171</v>
      </c>
      <c r="D3" s="52" t="s">
        <v>172</v>
      </c>
      <c r="E3" s="52" t="s">
        <v>173</v>
      </c>
      <c r="F3" s="52" t="s">
        <v>174</v>
      </c>
      <c r="G3" s="52" t="s">
        <v>175</v>
      </c>
      <c r="H3" s="52" t="s">
        <v>176</v>
      </c>
      <c r="I3" s="52" t="s">
        <v>177</v>
      </c>
      <c r="J3" s="52" t="s">
        <v>178</v>
      </c>
      <c r="K3" s="52" t="s">
        <v>179</v>
      </c>
      <c r="L3" s="52" t="s">
        <v>180</v>
      </c>
      <c r="M3" s="52" t="s">
        <v>181</v>
      </c>
    </row>
    <row r="4" spans="1:13" ht="15.75">
      <c r="A4" s="41" t="s">
        <v>83</v>
      </c>
      <c r="B4" s="32">
        <v>6.311182022094727</v>
      </c>
      <c r="C4" s="38">
        <v>0.7757009267807007</v>
      </c>
      <c r="D4" s="38">
        <v>0.4859813153743744</v>
      </c>
      <c r="E4" s="38">
        <v>0.420560747385025</v>
      </c>
      <c r="F4" s="38">
        <v>0.3235294222831726</v>
      </c>
      <c r="G4" s="38">
        <v>0.23529411852359772</v>
      </c>
      <c r="H4" s="38">
        <v>0.19607843458652496</v>
      </c>
      <c r="I4" s="38">
        <v>0.1568627506494522</v>
      </c>
      <c r="J4" s="38">
        <v>0.20588235557079315</v>
      </c>
      <c r="K4" s="38">
        <v>0.14705882966518402</v>
      </c>
      <c r="L4" s="38">
        <v>0.23404255509376526</v>
      </c>
      <c r="M4" s="38">
        <v>0.46739131212234497</v>
      </c>
    </row>
    <row r="5" spans="1:13" ht="15.75">
      <c r="A5" s="42" t="s">
        <v>103</v>
      </c>
      <c r="B5" s="32">
        <v>3.7221174240112305</v>
      </c>
      <c r="C5" s="38">
        <v>0.39673912525177</v>
      </c>
      <c r="D5" s="38">
        <v>0.3186813294887543</v>
      </c>
      <c r="E5" s="38">
        <v>0.15789473056793213</v>
      </c>
      <c r="F5" s="38">
        <v>0.1111111119389534</v>
      </c>
      <c r="G5" s="38">
        <v>0.07608695328235626</v>
      </c>
      <c r="H5" s="38">
        <v>0.051094889640808105</v>
      </c>
      <c r="I5" s="38">
        <v>0.021739130839705467</v>
      </c>
      <c r="J5" s="38">
        <v>0.08064515888690948</v>
      </c>
      <c r="K5" s="38">
        <v>0.032608695328235626</v>
      </c>
      <c r="L5" s="38">
        <v>0.19548872113227844</v>
      </c>
      <c r="M5" s="38">
        <v>0.3563218414783478</v>
      </c>
    </row>
    <row r="6" spans="1:13" ht="15.75">
      <c r="A6" s="42" t="s">
        <v>2</v>
      </c>
      <c r="B6" s="32">
        <v>5.988572120666504</v>
      </c>
      <c r="C6" s="38">
        <v>0.7720588445663452</v>
      </c>
      <c r="D6" s="38">
        <v>0.5263158082962036</v>
      </c>
      <c r="E6" s="38">
        <v>0.3888888955116272</v>
      </c>
      <c r="F6" s="38">
        <v>0.24806201457977295</v>
      </c>
      <c r="G6" s="38">
        <v>0.20000000298023224</v>
      </c>
      <c r="H6" s="38">
        <v>0.15748031437397003</v>
      </c>
      <c r="I6" s="38">
        <v>0.09677419066429138</v>
      </c>
      <c r="J6" s="38">
        <v>0.20000000298023224</v>
      </c>
      <c r="K6" s="38">
        <v>0.1666666716337204</v>
      </c>
      <c r="L6" s="38">
        <v>0.4337349534034729</v>
      </c>
      <c r="M6" s="38">
        <v>0.6106870174407959</v>
      </c>
    </row>
    <row r="7" spans="1:13" ht="15.75">
      <c r="A7" s="42" t="s">
        <v>104</v>
      </c>
      <c r="B7" s="32">
        <v>8.376398086547852</v>
      </c>
      <c r="C7" s="38">
        <v>0.8872180581092834</v>
      </c>
      <c r="D7" s="38">
        <v>0.7333333492279053</v>
      </c>
      <c r="E7" s="38">
        <v>0.5978260636329651</v>
      </c>
      <c r="F7" s="38">
        <v>0.4789915978908539</v>
      </c>
      <c r="G7" s="38">
        <v>0.3137255012989044</v>
      </c>
      <c r="H7" s="38">
        <v>0.39673912525177</v>
      </c>
      <c r="I7" s="38">
        <v>0.20588235557079315</v>
      </c>
      <c r="J7" s="38">
        <v>0.36274510622024536</v>
      </c>
      <c r="K7" s="38">
        <v>0.28318583965301514</v>
      </c>
      <c r="L7" s="38">
        <v>0.6974790096282959</v>
      </c>
      <c r="M7" s="38">
        <v>0.8636363744735718</v>
      </c>
    </row>
    <row r="8" spans="1:13" ht="15.75">
      <c r="A8" s="42" t="s">
        <v>105</v>
      </c>
      <c r="B8">
        <v>22</v>
      </c>
      <c r="C8">
        <v>30</v>
      </c>
      <c r="D8">
        <v>20</v>
      </c>
      <c r="E8">
        <v>45</v>
      </c>
      <c r="F8">
        <v>53</v>
      </c>
      <c r="G8">
        <v>43</v>
      </c>
      <c r="H8">
        <v>46</v>
      </c>
      <c r="I8">
        <v>52</v>
      </c>
      <c r="J8">
        <v>36</v>
      </c>
      <c r="K8">
        <v>24</v>
      </c>
      <c r="L8">
        <v>2</v>
      </c>
      <c r="M8">
        <v>4</v>
      </c>
    </row>
    <row r="11" spans="17:22" ht="15.75">
      <c r="Q11" s="41" t="s">
        <v>1</v>
      </c>
      <c r="R11" s="48" t="s">
        <v>105</v>
      </c>
      <c r="S11" s="42" t="s">
        <v>103</v>
      </c>
      <c r="U11" s="42" t="s">
        <v>104</v>
      </c>
      <c r="V11" s="42" t="s">
        <v>2</v>
      </c>
    </row>
    <row r="12" spans="16:22" ht="15.75">
      <c r="P12" s="51" t="s">
        <v>78</v>
      </c>
      <c r="Q12" s="32">
        <v>6.311182022094727</v>
      </c>
      <c r="R12" s="47">
        <v>22</v>
      </c>
      <c r="S12" s="32">
        <v>3.7221174240112305</v>
      </c>
      <c r="U12" s="32">
        <v>8.376398086547852</v>
      </c>
      <c r="V12" s="32">
        <v>5.988572120666504</v>
      </c>
    </row>
    <row r="13" spans="15:22" ht="76.5">
      <c r="O13">
        <v>1</v>
      </c>
      <c r="P13" s="52" t="s">
        <v>171</v>
      </c>
      <c r="Q13" s="38">
        <v>0.7757009267807007</v>
      </c>
      <c r="R13" s="47">
        <v>30</v>
      </c>
      <c r="S13" s="38">
        <v>0.39673912525177</v>
      </c>
      <c r="U13" s="38">
        <v>0.8872180581092834</v>
      </c>
      <c r="V13" s="38">
        <v>0.7720588445663452</v>
      </c>
    </row>
    <row r="14" spans="15:22" ht="63.75">
      <c r="O14">
        <v>2</v>
      </c>
      <c r="P14" s="52" t="s">
        <v>172</v>
      </c>
      <c r="Q14" s="38">
        <v>0.4859813153743744</v>
      </c>
      <c r="R14" s="47">
        <v>20</v>
      </c>
      <c r="S14" s="38">
        <v>0.3186813294887543</v>
      </c>
      <c r="U14" s="38">
        <v>0.7333333492279053</v>
      </c>
      <c r="V14" s="38">
        <v>0.5263158082962036</v>
      </c>
    </row>
    <row r="15" spans="15:22" ht="63.75">
      <c r="O15">
        <v>3</v>
      </c>
      <c r="P15" s="52" t="s">
        <v>173</v>
      </c>
      <c r="Q15" s="38">
        <v>0.420560747385025</v>
      </c>
      <c r="R15" s="47">
        <v>45</v>
      </c>
      <c r="S15" s="38">
        <v>0.15789473056793213</v>
      </c>
      <c r="U15" s="38">
        <v>0.5978260636329651</v>
      </c>
      <c r="V15" s="38">
        <v>0.3888888955116272</v>
      </c>
    </row>
    <row r="16" spans="15:22" ht="51">
      <c r="O16">
        <v>4</v>
      </c>
      <c r="P16" s="52" t="s">
        <v>174</v>
      </c>
      <c r="Q16" s="38">
        <v>0.3235294222831726</v>
      </c>
      <c r="R16" s="47">
        <v>53</v>
      </c>
      <c r="S16" s="38">
        <v>0.1111111119389534</v>
      </c>
      <c r="U16" s="38">
        <v>0.4789915978908539</v>
      </c>
      <c r="V16" s="38">
        <v>0.24806201457977295</v>
      </c>
    </row>
    <row r="17" spans="15:22" ht="51">
      <c r="O17">
        <v>5</v>
      </c>
      <c r="P17" s="52" t="s">
        <v>175</v>
      </c>
      <c r="Q17" s="38">
        <v>0.23529411852359772</v>
      </c>
      <c r="R17" s="47">
        <v>43</v>
      </c>
      <c r="S17" s="38">
        <v>0.07608695328235626</v>
      </c>
      <c r="U17" s="38">
        <v>0.3137255012989044</v>
      </c>
      <c r="V17" s="38">
        <v>0.20000000298023224</v>
      </c>
    </row>
    <row r="18" spans="15:22" ht="51">
      <c r="O18">
        <v>6</v>
      </c>
      <c r="P18" s="52" t="s">
        <v>176</v>
      </c>
      <c r="Q18" s="38">
        <v>0.19607843458652496</v>
      </c>
      <c r="R18" s="47">
        <v>46</v>
      </c>
      <c r="S18" s="38">
        <v>0.051094889640808105</v>
      </c>
      <c r="U18" s="38">
        <v>0.39673912525177</v>
      </c>
      <c r="V18" s="38">
        <v>0.15748031437397003</v>
      </c>
    </row>
    <row r="19" spans="15:22" ht="51">
      <c r="O19">
        <v>7</v>
      </c>
      <c r="P19" s="52" t="s">
        <v>177</v>
      </c>
      <c r="Q19" s="38">
        <v>0.1568627506494522</v>
      </c>
      <c r="R19" s="47">
        <v>52</v>
      </c>
      <c r="S19" s="38">
        <v>0.021739130839705467</v>
      </c>
      <c r="U19" s="38">
        <v>0.20588235557079315</v>
      </c>
      <c r="V19" s="38">
        <v>0.09677419066429138</v>
      </c>
    </row>
    <row r="20" spans="15:22" ht="51">
      <c r="O20">
        <v>8</v>
      </c>
      <c r="P20" s="52" t="s">
        <v>178</v>
      </c>
      <c r="Q20" s="38">
        <v>0.20588235557079315</v>
      </c>
      <c r="R20" s="47">
        <v>36</v>
      </c>
      <c r="S20" s="38">
        <v>0.08064515888690948</v>
      </c>
      <c r="U20" s="38">
        <v>0.36274510622024536</v>
      </c>
      <c r="V20" s="38">
        <v>0.20000000298023224</v>
      </c>
    </row>
    <row r="21" spans="15:22" ht="38.25">
      <c r="O21">
        <v>9</v>
      </c>
      <c r="P21" s="52" t="s">
        <v>179</v>
      </c>
      <c r="Q21" s="38">
        <v>0.14705882966518402</v>
      </c>
      <c r="R21" s="47">
        <v>24</v>
      </c>
      <c r="S21" s="38">
        <v>0.032608695328235626</v>
      </c>
      <c r="U21" s="38">
        <v>0.28318583965301514</v>
      </c>
      <c r="V21" s="38">
        <v>0.1666666716337204</v>
      </c>
    </row>
    <row r="22" spans="15:22" ht="38.25">
      <c r="O22">
        <v>10</v>
      </c>
      <c r="P22" s="52" t="s">
        <v>180</v>
      </c>
      <c r="Q22" s="38">
        <v>0.23404255509376526</v>
      </c>
      <c r="R22" s="47">
        <v>2</v>
      </c>
      <c r="S22" s="38">
        <v>0.19548872113227844</v>
      </c>
      <c r="U22" s="38">
        <v>0.6974790096282959</v>
      </c>
      <c r="V22" s="38">
        <v>0.4337349534034729</v>
      </c>
    </row>
    <row r="23" spans="15:22" ht="51">
      <c r="O23">
        <v>11</v>
      </c>
      <c r="P23" s="52" t="s">
        <v>181</v>
      </c>
      <c r="Q23" s="38">
        <v>0.46739131212234497</v>
      </c>
      <c r="R23" s="47">
        <v>4</v>
      </c>
      <c r="S23" s="38">
        <v>0.3563218414783478</v>
      </c>
      <c r="U23" s="38">
        <v>0.8636363744735718</v>
      </c>
      <c r="V23" s="38">
        <v>0.6106870174407959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3:U19"/>
  <sheetViews>
    <sheetView zoomScalePageLayoutView="0" workbookViewId="0" topLeftCell="H8">
      <selection activeCell="G14" sqref="G14"/>
    </sheetView>
  </sheetViews>
  <sheetFormatPr defaultColWidth="9.00390625" defaultRowHeight="15.75"/>
  <cols>
    <col min="14" max="14" width="10.50390625" style="0" customWidth="1"/>
    <col min="15" max="15" width="41.125" style="0" customWidth="1"/>
    <col min="19" max="19" width="4.75390625" style="0" customWidth="1"/>
  </cols>
  <sheetData>
    <row r="3" spans="2:11" ht="217.5" thickBot="1">
      <c r="B3" s="53" t="s">
        <v>79</v>
      </c>
      <c r="C3" s="54" t="s">
        <v>182</v>
      </c>
      <c r="D3" s="54" t="s">
        <v>183</v>
      </c>
      <c r="E3" s="54" t="s">
        <v>184</v>
      </c>
      <c r="F3" s="54" t="s">
        <v>185</v>
      </c>
      <c r="G3" s="54" t="s">
        <v>186</v>
      </c>
      <c r="H3" s="54" t="s">
        <v>187</v>
      </c>
      <c r="I3" s="54" t="s">
        <v>188</v>
      </c>
      <c r="J3" s="54" t="s">
        <v>189</v>
      </c>
      <c r="K3" s="54" t="s">
        <v>190</v>
      </c>
    </row>
    <row r="4" spans="1:11" ht="16.5" thickTop="1">
      <c r="A4" s="41" t="s">
        <v>83</v>
      </c>
      <c r="B4" s="32">
        <v>7.952755451202393</v>
      </c>
      <c r="C4" s="38">
        <v>0.7425742745399475</v>
      </c>
      <c r="D4" s="38">
        <v>0.1944444477558136</v>
      </c>
      <c r="E4" s="38">
        <v>0.24242424964904785</v>
      </c>
      <c r="F4" s="38">
        <v>0.9207921028137207</v>
      </c>
      <c r="G4" s="38">
        <v>0.8247422575950623</v>
      </c>
      <c r="H4" s="38">
        <v>0.2291666716337204</v>
      </c>
      <c r="I4" s="38">
        <v>0.84112149477005</v>
      </c>
      <c r="J4" s="38">
        <v>0.553398072719574</v>
      </c>
      <c r="K4" s="38">
        <v>0.7448979616165161</v>
      </c>
    </row>
    <row r="5" spans="1:11" ht="15.75">
      <c r="A5" s="42" t="s">
        <v>103</v>
      </c>
      <c r="B5" s="32">
        <v>4.5704026222229</v>
      </c>
      <c r="C5" s="38">
        <v>0.3791208863258362</v>
      </c>
      <c r="D5" s="38">
        <v>0.13461539149284363</v>
      </c>
      <c r="E5" s="38">
        <v>0.13333334028720856</v>
      </c>
      <c r="F5" s="38">
        <v>0.4301075339317322</v>
      </c>
      <c r="G5" s="38">
        <v>0.3499999940395355</v>
      </c>
      <c r="H5" s="38">
        <v>0.15555556118488312</v>
      </c>
      <c r="I5" s="38">
        <v>0.43617022037506104</v>
      </c>
      <c r="J5" s="38">
        <v>0.302752286195755</v>
      </c>
      <c r="K5" s="38">
        <v>0.29120880365371704</v>
      </c>
    </row>
    <row r="6" spans="1:11" ht="15.75">
      <c r="A6" s="42" t="s">
        <v>2</v>
      </c>
      <c r="B6" s="32">
        <v>6.8243865966796875</v>
      </c>
      <c r="C6" s="38">
        <v>0.6153846383094788</v>
      </c>
      <c r="D6" s="38">
        <v>0.2935323417186737</v>
      </c>
      <c r="E6" s="38">
        <v>0.3186813294887543</v>
      </c>
      <c r="F6" s="38">
        <v>0.855555534362793</v>
      </c>
      <c r="G6" s="38">
        <v>0.7435064911842346</v>
      </c>
      <c r="H6" s="38">
        <v>0.3604651093482971</v>
      </c>
      <c r="I6" s="38">
        <v>0.7851239442825317</v>
      </c>
      <c r="J6" s="38">
        <v>0.5339806079864502</v>
      </c>
      <c r="K6" s="38">
        <v>0.7172414064407349</v>
      </c>
    </row>
    <row r="7" spans="1:11" ht="15.75">
      <c r="A7" s="42" t="s">
        <v>104</v>
      </c>
      <c r="B7" s="32">
        <v>8.236164093017578</v>
      </c>
      <c r="C7" s="38">
        <v>0.762499988079071</v>
      </c>
      <c r="D7" s="38">
        <v>0.6338028311729431</v>
      </c>
      <c r="E7" s="38">
        <v>0.567307710647583</v>
      </c>
      <c r="F7" s="38">
        <v>0.9555555582046509</v>
      </c>
      <c r="G7" s="38">
        <v>0.9272727370262146</v>
      </c>
      <c r="H7" s="38">
        <v>0.694915235042572</v>
      </c>
      <c r="I7" s="38">
        <v>0.9166666865348816</v>
      </c>
      <c r="J7" s="38">
        <v>0.751937985420227</v>
      </c>
      <c r="K7" s="38">
        <v>0.8615384697914124</v>
      </c>
    </row>
    <row r="8" spans="1:11" ht="15.75">
      <c r="A8" s="42" t="s">
        <v>105</v>
      </c>
      <c r="B8">
        <v>2</v>
      </c>
      <c r="C8">
        <v>2</v>
      </c>
      <c r="D8">
        <v>7</v>
      </c>
      <c r="E8">
        <v>10</v>
      </c>
      <c r="F8">
        <v>7</v>
      </c>
      <c r="G8">
        <v>14</v>
      </c>
      <c r="H8">
        <v>3</v>
      </c>
      <c r="I8">
        <v>11</v>
      </c>
      <c r="J8">
        <v>27</v>
      </c>
      <c r="K8">
        <v>21</v>
      </c>
    </row>
    <row r="9" spans="16:21" ht="15.75">
      <c r="P9" s="41" t="s">
        <v>1</v>
      </c>
      <c r="Q9" s="42" t="s">
        <v>105</v>
      </c>
      <c r="R9" s="42" t="s">
        <v>103</v>
      </c>
      <c r="T9" s="42" t="s">
        <v>104</v>
      </c>
      <c r="U9" s="42" t="s">
        <v>2</v>
      </c>
    </row>
    <row r="10" spans="15:21" ht="16.5" thickBot="1">
      <c r="O10" s="53" t="s">
        <v>79</v>
      </c>
      <c r="P10" s="32">
        <v>7.952755451202393</v>
      </c>
      <c r="Q10">
        <v>2</v>
      </c>
      <c r="R10" s="32">
        <v>4.5704026222229</v>
      </c>
      <c r="T10" s="32">
        <v>8.236164093017578</v>
      </c>
      <c r="U10" s="32">
        <v>6.8243865966796875</v>
      </c>
    </row>
    <row r="11" spans="14:21" ht="27" thickBot="1" thickTop="1">
      <c r="N11">
        <v>1</v>
      </c>
      <c r="O11" s="54" t="s">
        <v>182</v>
      </c>
      <c r="P11" s="38">
        <v>0.7425742745399475</v>
      </c>
      <c r="Q11">
        <v>2</v>
      </c>
      <c r="R11" s="38">
        <v>0.3791208863258362</v>
      </c>
      <c r="T11" s="38">
        <v>0.762499988079071</v>
      </c>
      <c r="U11" s="38">
        <v>0.6153846383094788</v>
      </c>
    </row>
    <row r="12" spans="14:21" ht="39.75" thickBot="1" thickTop="1">
      <c r="N12">
        <v>2</v>
      </c>
      <c r="O12" s="54" t="s">
        <v>183</v>
      </c>
      <c r="P12" s="38">
        <v>0.1944444477558136</v>
      </c>
      <c r="Q12">
        <v>7</v>
      </c>
      <c r="R12" s="38">
        <v>0.13461539149284363</v>
      </c>
      <c r="T12" s="38">
        <v>0.6338028311729431</v>
      </c>
      <c r="U12" s="38">
        <v>0.2935323417186737</v>
      </c>
    </row>
    <row r="13" spans="14:21" ht="39.75" thickBot="1" thickTop="1">
      <c r="N13">
        <v>3</v>
      </c>
      <c r="O13" s="54" t="s">
        <v>184</v>
      </c>
      <c r="P13" s="38">
        <v>0.24242424964904785</v>
      </c>
      <c r="Q13">
        <v>10</v>
      </c>
      <c r="R13" s="38">
        <v>0.13333334028720856</v>
      </c>
      <c r="T13" s="38">
        <v>0.567307710647583</v>
      </c>
      <c r="U13" s="38">
        <v>0.3186813294887543</v>
      </c>
    </row>
    <row r="14" spans="14:21" ht="27" thickBot="1" thickTop="1">
      <c r="N14">
        <v>4</v>
      </c>
      <c r="O14" s="54" t="s">
        <v>185</v>
      </c>
      <c r="P14" s="38">
        <v>0.9207921028137207</v>
      </c>
      <c r="Q14">
        <v>7</v>
      </c>
      <c r="R14" s="38">
        <v>0.4301075339317322</v>
      </c>
      <c r="T14" s="38">
        <v>0.9555555582046509</v>
      </c>
      <c r="U14" s="38">
        <v>0.855555534362793</v>
      </c>
    </row>
    <row r="15" spans="14:21" ht="27" thickBot="1" thickTop="1">
      <c r="N15">
        <v>5</v>
      </c>
      <c r="O15" s="54" t="s">
        <v>186</v>
      </c>
      <c r="P15" s="38">
        <v>0.8247422575950623</v>
      </c>
      <c r="Q15">
        <v>14</v>
      </c>
      <c r="R15" s="38">
        <v>0.3499999940395355</v>
      </c>
      <c r="T15" s="38">
        <v>0.9272727370262146</v>
      </c>
      <c r="U15" s="38">
        <v>0.7435064911842346</v>
      </c>
    </row>
    <row r="16" spans="14:21" ht="39.75" thickBot="1" thickTop="1">
      <c r="N16">
        <v>6</v>
      </c>
      <c r="O16" s="54" t="s">
        <v>187</v>
      </c>
      <c r="P16" s="38">
        <v>0.2291666716337204</v>
      </c>
      <c r="Q16">
        <v>3</v>
      </c>
      <c r="R16" s="38">
        <v>0.15555556118488312</v>
      </c>
      <c r="T16" s="38">
        <v>0.694915235042572</v>
      </c>
      <c r="U16" s="38">
        <v>0.3604651093482971</v>
      </c>
    </row>
    <row r="17" spans="14:21" ht="27" thickBot="1" thickTop="1">
      <c r="N17">
        <v>7</v>
      </c>
      <c r="O17" s="54" t="s">
        <v>188</v>
      </c>
      <c r="P17" s="38">
        <v>0.84112149477005</v>
      </c>
      <c r="Q17">
        <v>11</v>
      </c>
      <c r="R17" s="38">
        <v>0.43617022037506104</v>
      </c>
      <c r="T17" s="38">
        <v>0.9166666865348816</v>
      </c>
      <c r="U17" s="38">
        <v>0.7851239442825317</v>
      </c>
    </row>
    <row r="18" spans="14:21" ht="39.75" thickBot="1" thickTop="1">
      <c r="N18">
        <v>8</v>
      </c>
      <c r="O18" s="54" t="s">
        <v>189</v>
      </c>
      <c r="P18" s="38">
        <v>0.553398072719574</v>
      </c>
      <c r="Q18">
        <v>27</v>
      </c>
      <c r="R18" s="38">
        <v>0.302752286195755</v>
      </c>
      <c r="T18" s="38">
        <v>0.751937985420227</v>
      </c>
      <c r="U18" s="38">
        <v>0.5339806079864502</v>
      </c>
    </row>
    <row r="19" spans="14:21" ht="39.75" thickBot="1" thickTop="1">
      <c r="N19">
        <v>9</v>
      </c>
      <c r="O19" s="54" t="s">
        <v>190</v>
      </c>
      <c r="P19" s="38">
        <v>0.7448979616165161</v>
      </c>
      <c r="Q19">
        <v>21</v>
      </c>
      <c r="R19" s="38">
        <v>0.29120880365371704</v>
      </c>
      <c r="T19" s="38">
        <v>0.8615384697914124</v>
      </c>
      <c r="U19" s="38">
        <v>0.7172414064407349</v>
      </c>
    </row>
    <row r="20" ht="16.5" thickTop="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andongnhi.violet.vn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andongnhi</dc:creator>
  <cp:keywords/>
  <dc:description/>
  <cp:lastModifiedBy>John Scott</cp:lastModifiedBy>
  <cp:lastPrinted>2022-08-15T09:12:48Z</cp:lastPrinted>
  <dcterms:created xsi:type="dcterms:W3CDTF">2022-04-27T03:30:05Z</dcterms:created>
  <dcterms:modified xsi:type="dcterms:W3CDTF">2023-08-17T02:31:55Z</dcterms:modified>
  <cp:category/>
  <cp:version/>
  <cp:contentType/>
  <cp:contentStatus/>
</cp:coreProperties>
</file>